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4715" windowHeight="11760" firstSheet="3" activeTab="11"/>
  </bookViews>
  <sheets>
    <sheet name="01.02.2019" sheetId="1" r:id="rId1"/>
    <sheet name="01.03.2019" sheetId="2" r:id="rId2"/>
    <sheet name="01.04.2019" sheetId="3" r:id="rId3"/>
    <sheet name="01.05.2019" sheetId="4" r:id="rId4"/>
    <sheet name="01.06.2019" sheetId="5" r:id="rId5"/>
    <sheet name="01.07.2019" sheetId="6" r:id="rId6"/>
    <sheet name="01.08.2019" sheetId="7" r:id="rId7"/>
    <sheet name="01.09.2019" sheetId="8" r:id="rId8"/>
    <sheet name="01.10.2019" sheetId="9" r:id="rId9"/>
    <sheet name="01.11.2019" sheetId="13" r:id="rId10"/>
    <sheet name="01.12.2019" sheetId="14" r:id="rId11"/>
    <sheet name="01.01.2020" sheetId="15" r:id="rId12"/>
  </sheets>
  <calcPr calcId="145621"/>
</workbook>
</file>

<file path=xl/calcChain.xml><?xml version="1.0" encoding="utf-8"?>
<calcChain xmlns="http://schemas.openxmlformats.org/spreadsheetml/2006/main">
  <c r="O23" i="5" l="1"/>
  <c r="E28" i="2"/>
  <c r="I34" i="2"/>
  <c r="I14" i="2"/>
  <c r="O23" i="1"/>
  <c r="C21" i="2"/>
  <c r="C6" i="2"/>
  <c r="C6" i="3"/>
  <c r="Y22" i="2"/>
  <c r="AD6" i="8"/>
  <c r="Y42" i="7"/>
  <c r="Y6" i="6"/>
  <c r="Y6" i="5"/>
  <c r="Y6" i="3"/>
  <c r="C21" i="3"/>
  <c r="C21" i="4"/>
  <c r="C21" i="5"/>
  <c r="C21" i="6"/>
  <c r="C23" i="2"/>
  <c r="C23" i="3" s="1"/>
  <c r="C22" i="2"/>
  <c r="C22" i="3"/>
  <c r="C24" i="2"/>
  <c r="C24" i="3"/>
  <c r="C25" i="2"/>
  <c r="C25" i="3"/>
  <c r="C26" i="2"/>
  <c r="C26" i="3"/>
  <c r="C27" i="2"/>
  <c r="C27" i="3"/>
  <c r="C28" i="2"/>
  <c r="C28" i="3"/>
  <c r="C29" i="2"/>
  <c r="C29" i="3"/>
  <c r="C30" i="2"/>
  <c r="C30" i="3"/>
  <c r="C31" i="2"/>
  <c r="C31" i="3"/>
  <c r="C32" i="2"/>
  <c r="C32" i="3"/>
  <c r="C33" i="2"/>
  <c r="C33" i="3"/>
  <c r="C34" i="2"/>
  <c r="C34" i="3"/>
  <c r="C35" i="2"/>
  <c r="C35" i="3"/>
  <c r="C36" i="2"/>
  <c r="C36" i="3"/>
  <c r="C37" i="2"/>
  <c r="C37" i="3"/>
  <c r="C38" i="2"/>
  <c r="C38" i="3"/>
  <c r="C39" i="2"/>
  <c r="C39" i="3"/>
  <c r="C40" i="2"/>
  <c r="C40" i="3"/>
  <c r="C41" i="2"/>
  <c r="C41" i="3"/>
  <c r="C42" i="2"/>
  <c r="C42" i="3"/>
  <c r="C43" i="2"/>
  <c r="C43" i="3"/>
  <c r="C44" i="2"/>
  <c r="C44" i="3"/>
  <c r="C45" i="2"/>
  <c r="C45" i="3"/>
  <c r="C46" i="2"/>
  <c r="C46" i="3"/>
  <c r="C47" i="2"/>
  <c r="C47" i="3"/>
  <c r="C49" i="2"/>
  <c r="D49" i="2"/>
  <c r="C50" i="2"/>
  <c r="C50" i="3"/>
  <c r="C51" i="2"/>
  <c r="C51" i="3"/>
  <c r="C52" i="2"/>
  <c r="D52" i="2"/>
  <c r="C19" i="2"/>
  <c r="C19" i="3"/>
  <c r="C7" i="2"/>
  <c r="D7" i="2"/>
  <c r="C8" i="2"/>
  <c r="C8" i="3"/>
  <c r="C9" i="2"/>
  <c r="C9" i="3"/>
  <c r="C10" i="2"/>
  <c r="D10" i="2"/>
  <c r="C11" i="2"/>
  <c r="C11" i="3"/>
  <c r="C12" i="2"/>
  <c r="C12" i="3"/>
  <c r="C13" i="2"/>
  <c r="C13" i="3"/>
  <c r="C14" i="2"/>
  <c r="D14" i="2"/>
  <c r="C15" i="2"/>
  <c r="C15" i="3"/>
  <c r="C16" i="2"/>
  <c r="C16" i="3"/>
  <c r="C17" i="2"/>
  <c r="C17" i="3"/>
  <c r="C18" i="2"/>
  <c r="D18" i="2"/>
  <c r="AE14" i="1"/>
  <c r="AE14" i="2"/>
  <c r="AE14" i="3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H8" i="1"/>
  <c r="AH8" i="2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H9" i="1"/>
  <c r="AH9" i="2"/>
  <c r="AH9" i="3"/>
  <c r="AH9" i="4" s="1"/>
  <c r="AH9" i="5" s="1"/>
  <c r="AH9" i="6" s="1"/>
  <c r="AH9" i="7" s="1"/>
  <c r="AH9" i="8" s="1"/>
  <c r="AH9" i="9" s="1"/>
  <c r="AH9" i="13" s="1"/>
  <c r="AH9" i="14" s="1"/>
  <c r="AH9" i="15" s="1"/>
  <c r="AH10" i="1"/>
  <c r="AH10" i="2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H11" i="1"/>
  <c r="AH11" i="2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H12" i="1"/>
  <c r="AH12" i="2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H13" i="1"/>
  <c r="AH13" i="2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H14" i="1"/>
  <c r="AH14" i="2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H15" i="1"/>
  <c r="AH15" i="2"/>
  <c r="AH15" i="3"/>
  <c r="AH15" i="4"/>
  <c r="AH15" i="5"/>
  <c r="AH15" i="6"/>
  <c r="AH15" i="7"/>
  <c r="AH15" i="8"/>
  <c r="AH15" i="9"/>
  <c r="AH15" i="13" s="1"/>
  <c r="AH15" i="14" s="1"/>
  <c r="AH15" i="15" s="1"/>
  <c r="AH16" i="1"/>
  <c r="AH16" i="2"/>
  <c r="AH16" i="3" s="1"/>
  <c r="AH16" i="4" s="1"/>
  <c r="AH16" i="5" s="1"/>
  <c r="AH16" i="6" s="1"/>
  <c r="AH16" i="7" s="1"/>
  <c r="AH16" i="8" s="1"/>
  <c r="AH16" i="9" s="1"/>
  <c r="AH16" i="13" s="1"/>
  <c r="AH16" i="14" s="1"/>
  <c r="AH16" i="15" s="1"/>
  <c r="AH17" i="1"/>
  <c r="AH17" i="2"/>
  <c r="AH17" i="3"/>
  <c r="AH17" i="4"/>
  <c r="AH17" i="5"/>
  <c r="AH17" i="6"/>
  <c r="AH17" i="7"/>
  <c r="AH17" i="8"/>
  <c r="AH17" i="9"/>
  <c r="AH17" i="13" s="1"/>
  <c r="AH17" i="14" s="1"/>
  <c r="AH17" i="15" s="1"/>
  <c r="AH18" i="1"/>
  <c r="AH18" i="2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H19" i="1"/>
  <c r="AH19" i="2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H21" i="1"/>
  <c r="AH21" i="2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H22" i="1"/>
  <c r="AH22" i="2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H23" i="1"/>
  <c r="AH23" i="2"/>
  <c r="AH23" i="3"/>
  <c r="AH23" i="4"/>
  <c r="AH23" i="5" s="1"/>
  <c r="AH23" i="6" s="1"/>
  <c r="AH23" i="7" s="1"/>
  <c r="AH23" i="8" s="1"/>
  <c r="AH23" i="9" s="1"/>
  <c r="AH23" i="13" s="1"/>
  <c r="AH23" i="14" s="1"/>
  <c r="AH23" i="15" s="1"/>
  <c r="AH24" i="1"/>
  <c r="AH24" i="2"/>
  <c r="AH24" i="3"/>
  <c r="AH24" i="4"/>
  <c r="AH24" i="5" s="1"/>
  <c r="AH24" i="6" s="1"/>
  <c r="AH24" i="7" s="1"/>
  <c r="AH24" i="8" s="1"/>
  <c r="AH24" i="9" s="1"/>
  <c r="AH24" i="13" s="1"/>
  <c r="AH24" i="14" s="1"/>
  <c r="AH24" i="15" s="1"/>
  <c r="AH25" i="1"/>
  <c r="AH25" i="2"/>
  <c r="AH25" i="3"/>
  <c r="AH25" i="4"/>
  <c r="AH25" i="5" s="1"/>
  <c r="AH25" i="6" s="1"/>
  <c r="AH25" i="7" s="1"/>
  <c r="AH25" i="8" s="1"/>
  <c r="AH25" i="9" s="1"/>
  <c r="AH25" i="13" s="1"/>
  <c r="AH25" i="14" s="1"/>
  <c r="AH25" i="15" s="1"/>
  <c r="AH26" i="1"/>
  <c r="AH26" i="2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H27" i="1"/>
  <c r="AH27" i="2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H28" i="1"/>
  <c r="AH28" i="2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H29" i="1"/>
  <c r="AH29" i="2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H30" i="1"/>
  <c r="AH30" i="2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H31" i="1"/>
  <c r="AH31" i="2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H32" i="1"/>
  <c r="AH32" i="2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H33" i="1"/>
  <c r="AH33" i="2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H34" i="1"/>
  <c r="AH34" i="2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H35" i="1"/>
  <c r="AH35" i="2"/>
  <c r="AH35" i="3" s="1"/>
  <c r="AH35" i="4"/>
  <c r="AH35" i="5" s="1"/>
  <c r="AH35" i="6" s="1"/>
  <c r="AH35" i="7" s="1"/>
  <c r="AH35" i="8" s="1"/>
  <c r="AH35" i="9" s="1"/>
  <c r="AH35" i="13" s="1"/>
  <c r="AH35" i="14" s="1"/>
  <c r="AH35" i="15" s="1"/>
  <c r="AH36" i="1"/>
  <c r="AH36" i="2"/>
  <c r="AH36" i="3" s="1"/>
  <c r="AH36" i="4" s="1"/>
  <c r="AH36" i="5" s="1"/>
  <c r="AH36" i="6" s="1"/>
  <c r="AH36" i="7" s="1"/>
  <c r="AH36" i="8" s="1"/>
  <c r="AH36" i="9" s="1"/>
  <c r="AH36" i="13" s="1"/>
  <c r="AH36" i="14" s="1"/>
  <c r="AH36" i="15" s="1"/>
  <c r="AH37" i="1"/>
  <c r="AH37" i="2"/>
  <c r="AH37" i="3" s="1"/>
  <c r="AH37" i="4"/>
  <c r="AH37" i="5" s="1"/>
  <c r="AH37" i="6" s="1"/>
  <c r="AH37" i="7" s="1"/>
  <c r="AH37" i="8" s="1"/>
  <c r="AH37" i="9" s="1"/>
  <c r="AH37" i="13" s="1"/>
  <c r="AH37" i="14" s="1"/>
  <c r="AH37" i="15" s="1"/>
  <c r="AH38" i="1"/>
  <c r="AH38" i="2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H39" i="1"/>
  <c r="AH39" i="2"/>
  <c r="AH39" i="3" s="1"/>
  <c r="AH39" i="4"/>
  <c r="AH39" i="5" s="1"/>
  <c r="AH39" i="6" s="1"/>
  <c r="AH39" i="7" s="1"/>
  <c r="AH39" i="8" s="1"/>
  <c r="AH39" i="9" s="1"/>
  <c r="AH39" i="13" s="1"/>
  <c r="AH39" i="14" s="1"/>
  <c r="AH39" i="15" s="1"/>
  <c r="AH40" i="1"/>
  <c r="AH40" i="2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H41" i="1"/>
  <c r="AH41" i="2"/>
  <c r="AH41" i="3" s="1"/>
  <c r="AH41" i="4"/>
  <c r="AH41" i="5" s="1"/>
  <c r="AH41" i="6" s="1"/>
  <c r="AH41" i="7" s="1"/>
  <c r="AH41" i="8" s="1"/>
  <c r="AH41" i="9" s="1"/>
  <c r="AH41" i="13" s="1"/>
  <c r="AH41" i="14" s="1"/>
  <c r="AH41" i="15" s="1"/>
  <c r="AH42" i="1"/>
  <c r="AH42" i="2"/>
  <c r="AH42" i="3" s="1"/>
  <c r="AH42" i="4" s="1"/>
  <c r="AH42" i="5" s="1"/>
  <c r="AH42" i="6" s="1"/>
  <c r="AH42" i="7" s="1"/>
  <c r="AH42" i="8" s="1"/>
  <c r="AH42" i="9" s="1"/>
  <c r="AH42" i="13" s="1"/>
  <c r="AH42" i="14" s="1"/>
  <c r="AH42" i="15" s="1"/>
  <c r="AH43" i="1"/>
  <c r="AH43" i="2"/>
  <c r="AH43" i="3" s="1"/>
  <c r="AH43" i="4"/>
  <c r="AH43" i="5" s="1"/>
  <c r="AH43" i="6" s="1"/>
  <c r="AH43" i="7" s="1"/>
  <c r="AH43" i="8" s="1"/>
  <c r="AH43" i="9" s="1"/>
  <c r="AH43" i="13" s="1"/>
  <c r="AH43" i="14" s="1"/>
  <c r="AH43" i="15" s="1"/>
  <c r="AH44" i="1"/>
  <c r="AH44" i="2"/>
  <c r="AH44" i="3" s="1"/>
  <c r="AH44" i="4" s="1"/>
  <c r="AH44" i="5" s="1"/>
  <c r="AH44" i="6" s="1"/>
  <c r="AH44" i="7" s="1"/>
  <c r="AH44" i="8" s="1"/>
  <c r="AH44" i="9" s="1"/>
  <c r="AH44" i="13" s="1"/>
  <c r="AH44" i="14" s="1"/>
  <c r="AH44" i="15" s="1"/>
  <c r="AH45" i="1"/>
  <c r="AH45" i="2"/>
  <c r="AH45" i="3" s="1"/>
  <c r="AH45" i="4" s="1"/>
  <c r="AH45" i="5" s="1"/>
  <c r="AH45" i="6" s="1"/>
  <c r="AH45" i="7" s="1"/>
  <c r="AH45" i="8" s="1"/>
  <c r="AH45" i="9" s="1"/>
  <c r="AH45" i="13" s="1"/>
  <c r="AH45" i="14" s="1"/>
  <c r="AH45" i="15" s="1"/>
  <c r="AH46" i="1"/>
  <c r="AH46" i="2"/>
  <c r="AH46" i="3" s="1"/>
  <c r="AH46" i="4" s="1"/>
  <c r="AH46" i="5" s="1"/>
  <c r="AH46" i="6" s="1"/>
  <c r="AH46" i="7" s="1"/>
  <c r="AH46" i="8" s="1"/>
  <c r="AH46" i="9" s="1"/>
  <c r="AH46" i="13" s="1"/>
  <c r="AH46" i="14" s="1"/>
  <c r="AH46" i="15" s="1"/>
  <c r="AH47" i="1"/>
  <c r="AH47" i="2"/>
  <c r="AH47" i="3" s="1"/>
  <c r="AH47" i="4" s="1"/>
  <c r="AH47" i="5" s="1"/>
  <c r="AH47" i="6" s="1"/>
  <c r="AH47" i="7" s="1"/>
  <c r="AH47" i="8" s="1"/>
  <c r="AH47" i="9" s="1"/>
  <c r="AH47" i="13" s="1"/>
  <c r="AH47" i="14" s="1"/>
  <c r="AH47" i="15" s="1"/>
  <c r="AH49" i="1"/>
  <c r="AH49" i="2"/>
  <c r="AH49" i="3" s="1"/>
  <c r="AH49" i="4" s="1"/>
  <c r="AH49" i="5" s="1"/>
  <c r="AH49" i="6" s="1"/>
  <c r="AH49" i="7" s="1"/>
  <c r="AH49" i="8" s="1"/>
  <c r="AH49" i="9" s="1"/>
  <c r="AH49" i="13" s="1"/>
  <c r="AH49" i="14" s="1"/>
  <c r="AH49" i="15" s="1"/>
  <c r="AH50" i="1"/>
  <c r="AH50" i="2"/>
  <c r="AH50" i="3" s="1"/>
  <c r="AH50" i="4" s="1"/>
  <c r="AH50" i="5" s="1"/>
  <c r="AH50" i="6" s="1"/>
  <c r="AH50" i="7" s="1"/>
  <c r="AH50" i="8" s="1"/>
  <c r="AH50" i="9" s="1"/>
  <c r="AH50" i="13" s="1"/>
  <c r="AH50" i="14" s="1"/>
  <c r="AH50" i="15" s="1"/>
  <c r="AH51" i="1"/>
  <c r="AH51" i="2"/>
  <c r="AH51" i="3" s="1"/>
  <c r="AH51" i="4" s="1"/>
  <c r="AH51" i="5" s="1"/>
  <c r="AH51" i="6" s="1"/>
  <c r="AH51" i="7" s="1"/>
  <c r="AH51" i="8" s="1"/>
  <c r="AH51" i="9" s="1"/>
  <c r="AH51" i="13" s="1"/>
  <c r="AH51" i="14" s="1"/>
  <c r="AH51" i="15" s="1"/>
  <c r="AH52" i="1"/>
  <c r="AH52" i="2"/>
  <c r="AH52" i="3" s="1"/>
  <c r="AH52" i="4" s="1"/>
  <c r="AH52" i="5" s="1"/>
  <c r="AH52" i="6" s="1"/>
  <c r="AH52" i="7" s="1"/>
  <c r="AH52" i="8" s="1"/>
  <c r="AH52" i="9" s="1"/>
  <c r="AH52" i="13" s="1"/>
  <c r="AH52" i="14" s="1"/>
  <c r="AH52" i="15" s="1"/>
  <c r="AH6" i="1"/>
  <c r="AH6" i="2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G7" i="1"/>
  <c r="AG7" i="2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G8" i="1"/>
  <c r="AG8" i="2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G9" i="1"/>
  <c r="AG9" i="2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G10" i="1"/>
  <c r="AG10" i="2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G11" i="1"/>
  <c r="AG11" i="2"/>
  <c r="AG11" i="3" s="1"/>
  <c r="AG11" i="4" s="1"/>
  <c r="AG11" i="5" s="1"/>
  <c r="AG11" i="6" s="1"/>
  <c r="AG11" i="7" s="1"/>
  <c r="AG11" i="8" s="1"/>
  <c r="AG12" i="1"/>
  <c r="AG12" i="2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G13" i="1"/>
  <c r="AG13" i="2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G14" i="1"/>
  <c r="AG14" i="2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G15" i="1"/>
  <c r="AG15" i="2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G16" i="1"/>
  <c r="AG16" i="2"/>
  <c r="AG16" i="3" s="1"/>
  <c r="AG16" i="4" s="1"/>
  <c r="AG16" i="5" s="1"/>
  <c r="AG16" i="6" s="1"/>
  <c r="AG16" i="7" s="1"/>
  <c r="AG16" i="8" s="1"/>
  <c r="AG16" i="9" s="1"/>
  <c r="AG16" i="13" s="1"/>
  <c r="AG16" i="14" s="1"/>
  <c r="AG16" i="15" s="1"/>
  <c r="AG17" i="1"/>
  <c r="AG17" i="2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G18" i="1"/>
  <c r="AG18" i="2"/>
  <c r="AG18" i="3" s="1"/>
  <c r="AG18" i="4"/>
  <c r="AG18" i="5" s="1"/>
  <c r="AG18" i="6" s="1"/>
  <c r="AG18" i="7" s="1"/>
  <c r="AG18" i="8" s="1"/>
  <c r="AG18" i="9" s="1"/>
  <c r="AG18" i="13" s="1"/>
  <c r="AG18" i="14" s="1"/>
  <c r="AG18" i="15" s="1"/>
  <c r="AG19" i="1"/>
  <c r="AG19" i="2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G21" i="1"/>
  <c r="AG21" i="2"/>
  <c r="AG21" i="3" s="1"/>
  <c r="AG21" i="4"/>
  <c r="AG21" i="5" s="1"/>
  <c r="AG21" i="6" s="1"/>
  <c r="AG21" i="7" s="1"/>
  <c r="AG21" i="8" s="1"/>
  <c r="AG21" i="9" s="1"/>
  <c r="AG21" i="13" s="1"/>
  <c r="AG21" i="14" s="1"/>
  <c r="AG21" i="15" s="1"/>
  <c r="AG22" i="1"/>
  <c r="AG22" i="2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G23" i="1"/>
  <c r="AG23" i="2"/>
  <c r="AG23" i="3" s="1"/>
  <c r="AG23" i="4"/>
  <c r="AG24" i="1"/>
  <c r="AG24" i="2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G25" i="1"/>
  <c r="AG25" i="2"/>
  <c r="AG25" i="3" s="1"/>
  <c r="AG25" i="4"/>
  <c r="AG25" i="5" s="1"/>
  <c r="AG25" i="6" s="1"/>
  <c r="AG25" i="7" s="1"/>
  <c r="AG25" i="8" s="1"/>
  <c r="AG25" i="9" s="1"/>
  <c r="AG25" i="13" s="1"/>
  <c r="AG25" i="14" s="1"/>
  <c r="AG25" i="15" s="1"/>
  <c r="AG26" i="1"/>
  <c r="AG26" i="2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G27" i="1"/>
  <c r="AG27" i="2"/>
  <c r="AG27" i="3" s="1"/>
  <c r="AG27" i="4"/>
  <c r="AG27" i="5" s="1"/>
  <c r="AG27" i="6" s="1"/>
  <c r="AG27" i="7" s="1"/>
  <c r="AG27" i="8" s="1"/>
  <c r="AG27" i="9" s="1"/>
  <c r="AG27" i="13" s="1"/>
  <c r="AG27" i="14" s="1"/>
  <c r="AG27" i="15" s="1"/>
  <c r="AG28" i="1"/>
  <c r="AG28" i="2"/>
  <c r="AG28" i="3" s="1"/>
  <c r="AG29" i="1"/>
  <c r="AG29" i="2" s="1"/>
  <c r="AG30" i="1"/>
  <c r="AG30" i="2" s="1"/>
  <c r="AG30" i="3" s="1"/>
  <c r="AG30" i="4" s="1"/>
  <c r="AG30" i="5" s="1"/>
  <c r="AG31" i="1"/>
  <c r="AG31" i="2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G33" i="1"/>
  <c r="AG33" i="2" s="1"/>
  <c r="AG34" i="1"/>
  <c r="AG34" i="2" s="1"/>
  <c r="AG34" i="3" s="1"/>
  <c r="AG34" i="4" s="1"/>
  <c r="AG34" i="5" s="1"/>
  <c r="AG34" i="6" s="1"/>
  <c r="AG34" i="7" s="1"/>
  <c r="AG34" i="8" s="1"/>
  <c r="AG34" i="9" s="1"/>
  <c r="AG34" i="13" s="1"/>
  <c r="AG34" i="14" s="1"/>
  <c r="AG34" i="15" s="1"/>
  <c r="AG35" i="1"/>
  <c r="AG35" i="2" s="1"/>
  <c r="AG35" i="3" s="1"/>
  <c r="AG35" i="4" s="1"/>
  <c r="AG35" i="5" s="1"/>
  <c r="AG36" i="1"/>
  <c r="AG36" i="2"/>
  <c r="AG36" i="3" s="1"/>
  <c r="AG36" i="4" s="1"/>
  <c r="AG36" i="5" s="1"/>
  <c r="AG36" i="6" s="1"/>
  <c r="AG36" i="7" s="1"/>
  <c r="AG36" i="8" s="1"/>
  <c r="AG36" i="9" s="1"/>
  <c r="AG36" i="13" s="1"/>
  <c r="AG36" i="14" s="1"/>
  <c r="AG36" i="15" s="1"/>
  <c r="AG37" i="1"/>
  <c r="AG37" i="2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G38" i="1"/>
  <c r="AG38" i="2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G39" i="1"/>
  <c r="AG39" i="2"/>
  <c r="AG40" i="1"/>
  <c r="AG40" i="2"/>
  <c r="AG40" i="3" s="1"/>
  <c r="AG40" i="4" s="1"/>
  <c r="AG40" i="5" s="1"/>
  <c r="AG41" i="1"/>
  <c r="AG41" i="2" s="1"/>
  <c r="AG41" i="3" s="1"/>
  <c r="AG41" i="4" s="1"/>
  <c r="AG41" i="5" s="1"/>
  <c r="AG42" i="1"/>
  <c r="AG42" i="2"/>
  <c r="AG42" i="3" s="1"/>
  <c r="AG42" i="4" s="1"/>
  <c r="AG42" i="5" s="1"/>
  <c r="AG42" i="6" s="1"/>
  <c r="AG42" i="7" s="1"/>
  <c r="AG42" i="8" s="1"/>
  <c r="AG42" i="9" s="1"/>
  <c r="AG42" i="13" s="1"/>
  <c r="AG42" i="14" s="1"/>
  <c r="AG42" i="15" s="1"/>
  <c r="AG43" i="1"/>
  <c r="AG43" i="2"/>
  <c r="AG43" i="3" s="1"/>
  <c r="AG43" i="4" s="1"/>
  <c r="AG43" i="5" s="1"/>
  <c r="AG43" i="6" s="1"/>
  <c r="AG43" i="7" s="1"/>
  <c r="AG43" i="8" s="1"/>
  <c r="AG43" i="9" s="1"/>
  <c r="AG43" i="13" s="1"/>
  <c r="AG43" i="14" s="1"/>
  <c r="AG43" i="15" s="1"/>
  <c r="AG44" i="1"/>
  <c r="AG44" i="2"/>
  <c r="AG44" i="3" s="1"/>
  <c r="AG44" i="4" s="1"/>
  <c r="AG44" i="5" s="1"/>
  <c r="AG44" i="6" s="1"/>
  <c r="AG44" i="7" s="1"/>
  <c r="AG44" i="8" s="1"/>
  <c r="AG44" i="9" s="1"/>
  <c r="AG44" i="13" s="1"/>
  <c r="AG44" i="14" s="1"/>
  <c r="AG44" i="15" s="1"/>
  <c r="AG45" i="1"/>
  <c r="AG45" i="2"/>
  <c r="AG45" i="3" s="1"/>
  <c r="AG45" i="4" s="1"/>
  <c r="AG45" i="5" s="1"/>
  <c r="AG45" i="6" s="1"/>
  <c r="AG45" i="7" s="1"/>
  <c r="AG45" i="8" s="1"/>
  <c r="AG45" i="9" s="1"/>
  <c r="AG45" i="13" s="1"/>
  <c r="AG45" i="14" s="1"/>
  <c r="AG45" i="15" s="1"/>
  <c r="AG46" i="1"/>
  <c r="AG46" i="2"/>
  <c r="AG46" i="3" s="1"/>
  <c r="AG46" i="4" s="1"/>
  <c r="AG46" i="5" s="1"/>
  <c r="AG46" i="6" s="1"/>
  <c r="AG46" i="7" s="1"/>
  <c r="AG46" i="8" s="1"/>
  <c r="AG46" i="9" s="1"/>
  <c r="AG46" i="13" s="1"/>
  <c r="AG46" i="14" s="1"/>
  <c r="AG46" i="15" s="1"/>
  <c r="AG47" i="1"/>
  <c r="AG47" i="2"/>
  <c r="AG47" i="3" s="1"/>
  <c r="AG47" i="4" s="1"/>
  <c r="AG47" i="5" s="1"/>
  <c r="AG47" i="6" s="1"/>
  <c r="AG47" i="7" s="1"/>
  <c r="AG47" i="8" s="1"/>
  <c r="AG47" i="9" s="1"/>
  <c r="AG47" i="13" s="1"/>
  <c r="AG47" i="14" s="1"/>
  <c r="AG47" i="15" s="1"/>
  <c r="AG49" i="1"/>
  <c r="AG49" i="2"/>
  <c r="AG49" i="3" s="1"/>
  <c r="AG49" i="4" s="1"/>
  <c r="AG49" i="5" s="1"/>
  <c r="AG49" i="6" s="1"/>
  <c r="AG49" i="7" s="1"/>
  <c r="AG49" i="8" s="1"/>
  <c r="AG49" i="9" s="1"/>
  <c r="AG49" i="13" s="1"/>
  <c r="AG49" i="14" s="1"/>
  <c r="AG49" i="15" s="1"/>
  <c r="AG50" i="1"/>
  <c r="AG50" i="2"/>
  <c r="AG50" i="3" s="1"/>
  <c r="AG50" i="4"/>
  <c r="AG50" i="5" s="1"/>
  <c r="AG50" i="6" s="1"/>
  <c r="AG50" i="7" s="1"/>
  <c r="AG50" i="8" s="1"/>
  <c r="AG50" i="9" s="1"/>
  <c r="AG50" i="13" s="1"/>
  <c r="AG50" i="14" s="1"/>
  <c r="AG50" i="15" s="1"/>
  <c r="AG51" i="1"/>
  <c r="AG51" i="2"/>
  <c r="AG51" i="3" s="1"/>
  <c r="AG51" i="4" s="1"/>
  <c r="AG51" i="5" s="1"/>
  <c r="AG51" i="6" s="1"/>
  <c r="AG51" i="7" s="1"/>
  <c r="AG51" i="8" s="1"/>
  <c r="AG51" i="9" s="1"/>
  <c r="AG51" i="13" s="1"/>
  <c r="AG51" i="14" s="1"/>
  <c r="AG51" i="15" s="1"/>
  <c r="AG52" i="1"/>
  <c r="AG52" i="2"/>
  <c r="AG52" i="3" s="1"/>
  <c r="AG52" i="4"/>
  <c r="AG52" i="5" s="1"/>
  <c r="AG52" i="6" s="1"/>
  <c r="AG52" i="7" s="1"/>
  <c r="AG52" i="8" s="1"/>
  <c r="AG52" i="9" s="1"/>
  <c r="AG52" i="13" s="1"/>
  <c r="AG52" i="14" s="1"/>
  <c r="AG52" i="15" s="1"/>
  <c r="AG6" i="1"/>
  <c r="AG6" i="2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F7" i="1"/>
  <c r="AF7" i="2"/>
  <c r="AF7" i="3" s="1"/>
  <c r="AF7" i="4"/>
  <c r="AF7" i="5" s="1"/>
  <c r="AF7" i="6" s="1"/>
  <c r="AF8" i="1"/>
  <c r="AF8" i="2"/>
  <c r="AF8" i="3" s="1"/>
  <c r="AF8" i="4"/>
  <c r="AF8" i="5" s="1"/>
  <c r="AF8" i="6" s="1"/>
  <c r="AF9" i="1"/>
  <c r="AF9" i="2"/>
  <c r="AF9" i="3" s="1"/>
  <c r="AF9" i="4"/>
  <c r="AF9" i="5" s="1"/>
  <c r="AF9" i="6" s="1"/>
  <c r="AF10" i="1"/>
  <c r="AF10" i="2"/>
  <c r="AF10" i="3" s="1"/>
  <c r="AF10" i="4"/>
  <c r="AF10" i="5" s="1"/>
  <c r="AF10" i="6" s="1"/>
  <c r="AF11" i="1"/>
  <c r="AF11" i="2"/>
  <c r="AF11" i="3" s="1"/>
  <c r="AF11" i="4"/>
  <c r="AF11" i="5" s="1"/>
  <c r="AF12" i="1"/>
  <c r="AF12" i="2" s="1"/>
  <c r="AF12" i="3"/>
  <c r="AF12" i="4" s="1"/>
  <c r="AF12" i="5" s="1"/>
  <c r="AF13" i="1"/>
  <c r="AF13" i="2"/>
  <c r="AF13" i="3" s="1"/>
  <c r="AF13" i="4"/>
  <c r="AF13" i="5" s="1"/>
  <c r="AF14" i="1"/>
  <c r="AF14" i="2" s="1"/>
  <c r="AF14" i="3"/>
  <c r="AF14" i="4" s="1"/>
  <c r="AF14" i="5" s="1"/>
  <c r="AF15" i="1"/>
  <c r="AF15" i="2"/>
  <c r="AF15" i="3" s="1"/>
  <c r="AF15" i="4"/>
  <c r="AF15" i="5" s="1"/>
  <c r="AF16" i="1"/>
  <c r="AF16" i="2" s="1"/>
  <c r="AF16" i="3"/>
  <c r="AF16" i="4" s="1"/>
  <c r="AF16" i="5" s="1"/>
  <c r="AF17" i="1"/>
  <c r="AF17" i="2"/>
  <c r="AF17" i="3" s="1"/>
  <c r="AF17" i="4"/>
  <c r="AF18" i="1"/>
  <c r="AF18" i="2"/>
  <c r="AF18" i="3" s="1"/>
  <c r="AF18" i="4" s="1"/>
  <c r="AF18" i="5" s="1"/>
  <c r="AF19" i="1"/>
  <c r="AF19" i="2" s="1"/>
  <c r="AF19" i="3" s="1"/>
  <c r="AF19" i="4" s="1"/>
  <c r="AF19" i="5" s="1"/>
  <c r="AF21" i="1"/>
  <c r="AF21" i="2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F22" i="1"/>
  <c r="AF22" i="2"/>
  <c r="AF22" i="3" s="1"/>
  <c r="AF22" i="4"/>
  <c r="AF22" i="5" s="1"/>
  <c r="AF22" i="6" s="1"/>
  <c r="AF22" i="7" s="1"/>
  <c r="AF22" i="8" s="1"/>
  <c r="AF22" i="9" s="1"/>
  <c r="AF22" i="13" s="1"/>
  <c r="AF22" i="14" s="1"/>
  <c r="AF22" i="15" s="1"/>
  <c r="AF23" i="1"/>
  <c r="AF23" i="2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F24" i="1"/>
  <c r="AF24" i="2"/>
  <c r="AF24" i="3" s="1"/>
  <c r="AF24" i="4"/>
  <c r="AF24" i="5" s="1"/>
  <c r="AF24" i="6" s="1"/>
  <c r="AF24" i="7" s="1"/>
  <c r="AF24" i="8" s="1"/>
  <c r="AF24" i="9" s="1"/>
  <c r="AF24" i="13" s="1"/>
  <c r="AF24" i="14" s="1"/>
  <c r="AF24" i="15" s="1"/>
  <c r="AF25" i="1"/>
  <c r="AF25" i="2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F26" i="1"/>
  <c r="AF26" i="2"/>
  <c r="AF26" i="3" s="1"/>
  <c r="AF26" i="4"/>
  <c r="AF26" i="5" s="1"/>
  <c r="AF26" i="6" s="1"/>
  <c r="AF26" i="7" s="1"/>
  <c r="AF26" i="8" s="1"/>
  <c r="AF26" i="9" s="1"/>
  <c r="AF26" i="13" s="1"/>
  <c r="AF26" i="14" s="1"/>
  <c r="AF26" i="15" s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F34" i="1"/>
  <c r="AF34" i="2" s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F36" i="1"/>
  <c r="AF36" i="2"/>
  <c r="AF36" i="3" s="1"/>
  <c r="AF36" i="4" s="1"/>
  <c r="AF36" i="5" s="1"/>
  <c r="AF36" i="6" s="1"/>
  <c r="AF36" i="7" s="1"/>
  <c r="AF36" i="8" s="1"/>
  <c r="AF36" i="9" s="1"/>
  <c r="AF36" i="13" s="1"/>
  <c r="AF36" i="14" s="1"/>
  <c r="AF36" i="15" s="1"/>
  <c r="AF37" i="1"/>
  <c r="AF37" i="2"/>
  <c r="AF37" i="3"/>
  <c r="AF37" i="4" s="1"/>
  <c r="AF37" i="5" s="1"/>
  <c r="AF37" i="6" s="1"/>
  <c r="AF37" i="7" s="1"/>
  <c r="AF37" i="8" s="1"/>
  <c r="AF37" i="9" s="1"/>
  <c r="AF37" i="13" s="1"/>
  <c r="AF37" i="14" s="1"/>
  <c r="AF37" i="15" s="1"/>
  <c r="AF38" i="1"/>
  <c r="AF38" i="2"/>
  <c r="AF38" i="3"/>
  <c r="AF38" i="4" s="1"/>
  <c r="AF38" i="5" s="1"/>
  <c r="AF38" i="6" s="1"/>
  <c r="AF38" i="7" s="1"/>
  <c r="AF38" i="8" s="1"/>
  <c r="AF38" i="9" s="1"/>
  <c r="AF38" i="13" s="1"/>
  <c r="AF38" i="14" s="1"/>
  <c r="AF38" i="15" s="1"/>
  <c r="AF39" i="1"/>
  <c r="AF39" i="2"/>
  <c r="AF39" i="3"/>
  <c r="AF39" i="4" s="1"/>
  <c r="AF39" i="5" s="1"/>
  <c r="AF39" i="6" s="1"/>
  <c r="AF39" i="7" s="1"/>
  <c r="AF39" i="8" s="1"/>
  <c r="AF39" i="9" s="1"/>
  <c r="AF39" i="13" s="1"/>
  <c r="AF39" i="14" s="1"/>
  <c r="AF39" i="15" s="1"/>
  <c r="AF40" i="1"/>
  <c r="AF40" i="2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F41" i="1"/>
  <c r="AF41" i="2"/>
  <c r="AF41" i="3" s="1"/>
  <c r="AF41" i="4" s="1"/>
  <c r="AF41" i="5" s="1"/>
  <c r="AF41" i="6" s="1"/>
  <c r="AF41" i="7" s="1"/>
  <c r="AF41" i="8" s="1"/>
  <c r="AF41" i="9" s="1"/>
  <c r="AF41" i="13" s="1"/>
  <c r="AF41" i="14" s="1"/>
  <c r="AF41" i="15" s="1"/>
  <c r="AF42" i="1"/>
  <c r="AF42" i="2"/>
  <c r="AF42" i="3" s="1"/>
  <c r="AF42" i="4" s="1"/>
  <c r="AF42" i="5" s="1"/>
  <c r="AF43" i="1"/>
  <c r="AF43" i="2" s="1"/>
  <c r="AF43" i="3" s="1"/>
  <c r="AF43" i="4" s="1"/>
  <c r="AF43" i="5" s="1"/>
  <c r="AF43" i="6" s="1"/>
  <c r="AF43" i="7" s="1"/>
  <c r="AF43" i="8" s="1"/>
  <c r="AF43" i="9" s="1"/>
  <c r="AF43" i="13" s="1"/>
  <c r="AF43" i="14" s="1"/>
  <c r="AF43" i="15" s="1"/>
  <c r="AF44" i="1"/>
  <c r="AF44" i="2" s="1"/>
  <c r="AF44" i="3" s="1"/>
  <c r="AF44" i="4" s="1"/>
  <c r="AF44" i="5" s="1"/>
  <c r="AF45" i="1"/>
  <c r="AF45" i="2"/>
  <c r="AF45" i="3" s="1"/>
  <c r="AF45" i="4" s="1"/>
  <c r="AF45" i="5" s="1"/>
  <c r="AF45" i="6" s="1"/>
  <c r="AF45" i="7" s="1"/>
  <c r="AF45" i="8" s="1"/>
  <c r="AF45" i="9" s="1"/>
  <c r="AF45" i="13" s="1"/>
  <c r="AF45" i="14" s="1"/>
  <c r="AF45" i="15" s="1"/>
  <c r="AF46" i="1"/>
  <c r="AF46" i="2"/>
  <c r="AF46" i="3" s="1"/>
  <c r="AF46" i="4" s="1"/>
  <c r="AF47" i="1"/>
  <c r="AF47" i="2"/>
  <c r="AF47" i="3" s="1"/>
  <c r="AF47" i="4" s="1"/>
  <c r="AF47" i="5" s="1"/>
  <c r="AF47" i="6" s="1"/>
  <c r="AF47" i="7" s="1"/>
  <c r="AF47" i="8" s="1"/>
  <c r="AF47" i="9" s="1"/>
  <c r="AF47" i="13" s="1"/>
  <c r="AF47" i="14" s="1"/>
  <c r="AF47" i="15" s="1"/>
  <c r="AF49" i="1"/>
  <c r="AF49" i="2"/>
  <c r="AF49" i="3" s="1"/>
  <c r="AF49" i="4" s="1"/>
  <c r="AF49" i="5" s="1"/>
  <c r="AF49" i="6" s="1"/>
  <c r="AF49" i="7" s="1"/>
  <c r="AF49" i="8" s="1"/>
  <c r="AF49" i="9" s="1"/>
  <c r="AF49" i="13" s="1"/>
  <c r="AF49" i="14" s="1"/>
  <c r="AF49" i="15" s="1"/>
  <c r="AF50" i="1"/>
  <c r="AF50" i="2"/>
  <c r="AF50" i="3" s="1"/>
  <c r="AF50" i="4" s="1"/>
  <c r="AF50" i="5" s="1"/>
  <c r="AF50" i="6" s="1"/>
  <c r="AF50" i="7" s="1"/>
  <c r="AF50" i="8" s="1"/>
  <c r="AF50" i="9" s="1"/>
  <c r="AF50" i="13" s="1"/>
  <c r="AF50" i="14" s="1"/>
  <c r="AF50" i="15" s="1"/>
  <c r="AF51" i="1"/>
  <c r="AF51" i="2"/>
  <c r="AF51" i="3" s="1"/>
  <c r="AF51" i="4" s="1"/>
  <c r="AF51" i="5" s="1"/>
  <c r="AF51" i="6" s="1"/>
  <c r="AF51" i="7" s="1"/>
  <c r="AF51" i="8" s="1"/>
  <c r="AF51" i="9" s="1"/>
  <c r="AF51" i="13" s="1"/>
  <c r="AF51" i="14" s="1"/>
  <c r="AF51" i="15" s="1"/>
  <c r="AF52" i="1"/>
  <c r="AF52" i="2"/>
  <c r="AF52" i="3" s="1"/>
  <c r="AF52" i="4" s="1"/>
  <c r="AF52" i="5" s="1"/>
  <c r="AF52" i="6" s="1"/>
  <c r="AF52" i="7" s="1"/>
  <c r="AF52" i="8" s="1"/>
  <c r="AF52" i="9" s="1"/>
  <c r="AF52" i="13" s="1"/>
  <c r="AF52" i="14" s="1"/>
  <c r="AF52" i="15" s="1"/>
  <c r="AF6" i="1"/>
  <c r="AF6" i="2"/>
  <c r="AF6" i="3" s="1"/>
  <c r="AF6" i="4" s="1"/>
  <c r="AF6" i="5" s="1"/>
  <c r="AE52" i="1"/>
  <c r="AE52" i="2" s="1"/>
  <c r="AE52" i="3" s="1"/>
  <c r="AE52" i="4" s="1"/>
  <c r="AE52" i="5" s="1"/>
  <c r="AE7" i="1"/>
  <c r="AE7" i="2"/>
  <c r="AE8" i="1"/>
  <c r="AE8" i="2"/>
  <c r="AE9" i="1"/>
  <c r="AE9" i="2"/>
  <c r="AE10" i="1"/>
  <c r="AE10" i="2"/>
  <c r="AE11" i="1"/>
  <c r="AE11" i="2"/>
  <c r="AE11" i="3" s="1"/>
  <c r="AE11" i="4" s="1"/>
  <c r="AE12" i="1"/>
  <c r="AE12" i="2" s="1"/>
  <c r="AE12" i="3" s="1"/>
  <c r="AE13" i="1"/>
  <c r="AE13" i="2" s="1"/>
  <c r="AE15" i="1"/>
  <c r="AE15" i="2" s="1"/>
  <c r="AE15" i="3" s="1"/>
  <c r="AE16" i="1"/>
  <c r="AE16" i="2"/>
  <c r="AE17" i="1"/>
  <c r="AE17" i="2"/>
  <c r="AE18" i="1"/>
  <c r="AE18" i="2"/>
  <c r="AE18" i="3" s="1"/>
  <c r="AE18" i="4" s="1"/>
  <c r="AE18" i="5" s="1"/>
  <c r="AE19" i="1"/>
  <c r="AE19" i="2" s="1"/>
  <c r="AE19" i="3" s="1"/>
  <c r="AE19" i="4" s="1"/>
  <c r="AE21" i="1"/>
  <c r="AE21" i="2"/>
  <c r="AE22" i="1"/>
  <c r="AE22" i="2"/>
  <c r="AE23" i="1"/>
  <c r="AE23" i="2"/>
  <c r="AE24" i="1"/>
  <c r="AE24" i="2"/>
  <c r="AE24" i="3" s="1"/>
  <c r="AE25" i="1"/>
  <c r="AE25" i="2" s="1"/>
  <c r="AE26" i="1"/>
  <c r="AE26" i="2" s="1"/>
  <c r="AE26" i="3" s="1"/>
  <c r="AE27" i="1"/>
  <c r="AE27" i="2"/>
  <c r="AE28" i="1"/>
  <c r="AE28" i="2"/>
  <c r="AE28" i="3" s="1"/>
  <c r="AE28" i="4" s="1"/>
  <c r="AE28" i="5" s="1"/>
  <c r="AE29" i="1"/>
  <c r="AE29" i="2" s="1"/>
  <c r="AE29" i="3" s="1"/>
  <c r="AE29" i="4" s="1"/>
  <c r="AE30" i="1"/>
  <c r="AE30" i="2" s="1"/>
  <c r="AE30" i="3" s="1"/>
  <c r="AE31" i="1"/>
  <c r="AE31" i="2"/>
  <c r="AE31" i="3" s="1"/>
  <c r="AE31" i="4" s="1"/>
  <c r="AE32" i="1"/>
  <c r="AE32" i="2" s="1"/>
  <c r="AE32" i="3" s="1"/>
  <c r="AE33" i="1"/>
  <c r="AE33" i="2"/>
  <c r="AE33" i="3" s="1"/>
  <c r="AE33" i="4" s="1"/>
  <c r="AE34" i="1"/>
  <c r="AE34" i="2"/>
  <c r="AE34" i="3" s="1"/>
  <c r="AE34" i="4" s="1"/>
  <c r="AE35" i="1"/>
  <c r="AE35" i="2"/>
  <c r="AE35" i="3" s="1"/>
  <c r="AE36" i="1"/>
  <c r="AE36" i="2" s="1"/>
  <c r="AE36" i="3" s="1"/>
  <c r="AE36" i="4" s="1"/>
  <c r="AE37" i="1"/>
  <c r="AE37" i="2"/>
  <c r="AE37" i="3" s="1"/>
  <c r="AE38" i="1"/>
  <c r="AE38" i="2" s="1"/>
  <c r="AE38" i="3" s="1"/>
  <c r="AE39" i="1"/>
  <c r="AE39" i="2"/>
  <c r="AE39" i="3" s="1"/>
  <c r="AE39" i="4" s="1"/>
  <c r="AE40" i="1"/>
  <c r="AE40" i="2"/>
  <c r="AE40" i="3" s="1"/>
  <c r="AE41" i="1"/>
  <c r="AE41" i="2" s="1"/>
  <c r="AE42" i="1"/>
  <c r="AE42" i="2" s="1"/>
  <c r="AE42" i="3" s="1"/>
  <c r="AE43" i="1"/>
  <c r="AE43" i="2"/>
  <c r="AE44" i="1"/>
  <c r="AE44" i="2"/>
  <c r="AE45" i="1"/>
  <c r="AE45" i="2"/>
  <c r="AE46" i="1"/>
  <c r="AE46" i="2"/>
  <c r="AE46" i="3" s="1"/>
  <c r="AE47" i="1"/>
  <c r="AE47" i="2" s="1"/>
  <c r="AE49" i="1"/>
  <c r="AE49" i="2" s="1"/>
  <c r="AE50" i="1"/>
  <c r="AE50" i="2" s="1"/>
  <c r="AE50" i="3" s="1"/>
  <c r="AE50" i="4" s="1"/>
  <c r="AE51" i="1"/>
  <c r="AE51" i="2" s="1"/>
  <c r="AE51" i="3" s="1"/>
  <c r="AE6" i="1"/>
  <c r="AD6" i="2"/>
  <c r="AD6" i="3"/>
  <c r="AD6" i="4"/>
  <c r="AD6" i="5"/>
  <c r="AD6" i="6"/>
  <c r="AD6" i="7"/>
  <c r="AD6" i="9"/>
  <c r="AD6" i="13"/>
  <c r="AD6" i="14"/>
  <c r="AD6" i="15"/>
  <c r="AD6" i="1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9" i="2"/>
  <c r="AD50" i="2"/>
  <c r="AD51" i="2"/>
  <c r="AD52" i="2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9" i="3"/>
  <c r="AD50" i="3"/>
  <c r="AD51" i="3"/>
  <c r="AD52" i="3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9" i="4"/>
  <c r="AD50" i="4"/>
  <c r="AD51" i="4"/>
  <c r="AD52" i="4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9" i="5"/>
  <c r="AD50" i="5"/>
  <c r="AD51" i="5"/>
  <c r="AD52" i="5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9" i="6"/>
  <c r="AD50" i="6"/>
  <c r="AD51" i="6"/>
  <c r="AD52" i="6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9" i="7"/>
  <c r="AD50" i="7"/>
  <c r="AD51" i="7"/>
  <c r="AD52" i="7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9" i="8"/>
  <c r="AD50" i="8"/>
  <c r="AD51" i="8"/>
  <c r="AD52" i="8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33" i="9"/>
  <c r="AD34" i="9"/>
  <c r="AD35" i="9"/>
  <c r="AD36" i="9"/>
  <c r="AD37" i="9"/>
  <c r="AD38" i="9"/>
  <c r="AD39" i="9"/>
  <c r="AD40" i="9"/>
  <c r="AD41" i="9"/>
  <c r="AD42" i="9"/>
  <c r="AD43" i="9"/>
  <c r="AD44" i="9"/>
  <c r="AD45" i="9"/>
  <c r="AD46" i="9"/>
  <c r="AD47" i="9"/>
  <c r="AD49" i="9"/>
  <c r="AD50" i="9"/>
  <c r="AD51" i="9"/>
  <c r="AD52" i="9"/>
  <c r="AD7" i="13"/>
  <c r="AD8" i="13"/>
  <c r="AD9" i="13"/>
  <c r="AD10" i="13"/>
  <c r="AD11" i="13"/>
  <c r="AD12" i="13"/>
  <c r="AD13" i="13"/>
  <c r="AD14" i="13"/>
  <c r="AD15" i="13"/>
  <c r="AD16" i="13"/>
  <c r="AD17" i="13"/>
  <c r="AD18" i="13"/>
  <c r="AD19" i="13"/>
  <c r="AD21" i="13"/>
  <c r="AD22" i="13"/>
  <c r="AD23" i="13"/>
  <c r="AD24" i="13"/>
  <c r="AD25" i="13"/>
  <c r="AD26" i="13"/>
  <c r="AD27" i="13"/>
  <c r="AD28" i="13"/>
  <c r="AD29" i="13"/>
  <c r="AD30" i="13"/>
  <c r="AD31" i="13"/>
  <c r="AD32" i="13"/>
  <c r="AD33" i="13"/>
  <c r="AD34" i="13"/>
  <c r="AD35" i="13"/>
  <c r="AD36" i="13"/>
  <c r="AD37" i="13"/>
  <c r="AD38" i="13"/>
  <c r="AD39" i="13"/>
  <c r="AD40" i="13"/>
  <c r="AD41" i="13"/>
  <c r="AD42" i="13"/>
  <c r="AD43" i="13"/>
  <c r="AD44" i="13"/>
  <c r="AD45" i="13"/>
  <c r="AD46" i="13"/>
  <c r="AD47" i="13"/>
  <c r="AD49" i="13"/>
  <c r="AD50" i="13"/>
  <c r="AD51" i="13"/>
  <c r="AD52" i="13"/>
  <c r="AD7" i="14"/>
  <c r="AD8" i="14"/>
  <c r="AD9" i="14"/>
  <c r="AD10" i="14"/>
  <c r="AD11" i="14"/>
  <c r="AD12" i="14"/>
  <c r="AD13" i="14"/>
  <c r="AD14" i="14"/>
  <c r="AD15" i="14"/>
  <c r="AD16" i="14"/>
  <c r="AD17" i="14"/>
  <c r="AD18" i="14"/>
  <c r="AD19" i="14"/>
  <c r="AD21" i="14"/>
  <c r="AD22" i="14"/>
  <c r="AD23" i="14"/>
  <c r="AD24" i="14"/>
  <c r="AD25" i="14"/>
  <c r="AD26" i="14"/>
  <c r="AD27" i="14"/>
  <c r="AD28" i="14"/>
  <c r="AD29" i="14"/>
  <c r="AD30" i="14"/>
  <c r="AD31" i="14"/>
  <c r="AD32" i="14"/>
  <c r="AD33" i="14"/>
  <c r="AD34" i="14"/>
  <c r="AD35" i="14"/>
  <c r="AD36" i="14"/>
  <c r="AD37" i="14"/>
  <c r="AD38" i="14"/>
  <c r="AD39" i="14"/>
  <c r="AD40" i="14"/>
  <c r="AD41" i="14"/>
  <c r="AD42" i="14"/>
  <c r="AD43" i="14"/>
  <c r="AD44" i="14"/>
  <c r="AD45" i="14"/>
  <c r="AD46" i="14"/>
  <c r="AD47" i="14"/>
  <c r="AD49" i="14"/>
  <c r="AD50" i="14"/>
  <c r="AD51" i="14"/>
  <c r="AD52" i="14"/>
  <c r="AD7" i="15"/>
  <c r="AD8" i="15"/>
  <c r="AD9" i="15"/>
  <c r="AD10" i="15"/>
  <c r="AD11" i="15"/>
  <c r="AD12" i="15"/>
  <c r="AD13" i="15"/>
  <c r="AD14" i="15"/>
  <c r="AD15" i="15"/>
  <c r="AD16" i="15"/>
  <c r="AD17" i="15"/>
  <c r="AD18" i="15"/>
  <c r="AD19" i="15"/>
  <c r="AD21" i="15"/>
  <c r="AD22" i="15"/>
  <c r="AD23" i="15"/>
  <c r="AD24" i="15"/>
  <c r="AD25" i="15"/>
  <c r="AD26" i="15"/>
  <c r="AD27" i="15"/>
  <c r="AD28" i="15"/>
  <c r="AD29" i="15"/>
  <c r="AD30" i="15"/>
  <c r="AD31" i="15"/>
  <c r="AD32" i="15"/>
  <c r="AD33" i="15"/>
  <c r="AD34" i="15"/>
  <c r="AD35" i="15"/>
  <c r="AD36" i="15"/>
  <c r="AD37" i="15"/>
  <c r="AD38" i="15"/>
  <c r="AD39" i="15"/>
  <c r="AD40" i="15"/>
  <c r="AD41" i="15"/>
  <c r="AD42" i="15"/>
  <c r="AD43" i="15"/>
  <c r="AD44" i="15"/>
  <c r="AD45" i="15"/>
  <c r="AD46" i="15"/>
  <c r="AD47" i="15"/>
  <c r="AD49" i="15"/>
  <c r="AD50" i="15"/>
  <c r="AD51" i="15"/>
  <c r="AD52" i="15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9" i="1"/>
  <c r="AD50" i="1"/>
  <c r="AD51" i="1"/>
  <c r="AD52" i="1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9" i="2"/>
  <c r="AA50" i="2"/>
  <c r="AA51" i="2"/>
  <c r="AA52" i="2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9" i="3"/>
  <c r="AA50" i="3"/>
  <c r="AA51" i="3"/>
  <c r="AA52" i="3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9" i="4"/>
  <c r="AA50" i="4"/>
  <c r="AA51" i="4"/>
  <c r="AA52" i="4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9" i="5"/>
  <c r="AA50" i="5"/>
  <c r="AA51" i="5"/>
  <c r="AA52" i="5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9" i="6"/>
  <c r="AA50" i="6"/>
  <c r="AA51" i="6"/>
  <c r="AA52" i="6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9" i="7"/>
  <c r="AA50" i="7"/>
  <c r="AA51" i="7"/>
  <c r="AA52" i="7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9" i="8"/>
  <c r="AA50" i="8"/>
  <c r="AA51" i="8"/>
  <c r="AA52" i="8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9" i="9"/>
  <c r="AA50" i="9"/>
  <c r="AA51" i="9"/>
  <c r="AA52" i="9"/>
  <c r="AA7" i="13"/>
  <c r="AA8" i="13"/>
  <c r="AA9" i="13"/>
  <c r="AA10" i="13"/>
  <c r="AA11" i="13"/>
  <c r="AA12" i="13"/>
  <c r="AA13" i="13"/>
  <c r="AA14" i="13"/>
  <c r="AA15" i="13"/>
  <c r="AA16" i="13"/>
  <c r="AA17" i="13"/>
  <c r="AA18" i="13"/>
  <c r="AA19" i="13"/>
  <c r="AA21" i="13"/>
  <c r="AA22" i="13"/>
  <c r="AA23" i="13"/>
  <c r="AA24" i="13"/>
  <c r="AA25" i="13"/>
  <c r="AA26" i="13"/>
  <c r="AA27" i="13"/>
  <c r="AA28" i="13"/>
  <c r="AA29" i="13"/>
  <c r="AA30" i="13"/>
  <c r="AA31" i="13"/>
  <c r="AA32" i="13"/>
  <c r="AA33" i="13"/>
  <c r="AA34" i="13"/>
  <c r="AA35" i="13"/>
  <c r="AA36" i="13"/>
  <c r="AA37" i="13"/>
  <c r="AA38" i="13"/>
  <c r="AA39" i="13"/>
  <c r="AA40" i="13"/>
  <c r="AA41" i="13"/>
  <c r="AA42" i="13"/>
  <c r="AA43" i="13"/>
  <c r="AA44" i="13"/>
  <c r="AA45" i="13"/>
  <c r="AA46" i="13"/>
  <c r="AA47" i="13"/>
  <c r="AA49" i="13"/>
  <c r="AA50" i="13"/>
  <c r="AA51" i="13"/>
  <c r="AA52" i="13"/>
  <c r="AA7" i="14"/>
  <c r="AA8" i="14"/>
  <c r="AA9" i="14"/>
  <c r="AA10" i="14"/>
  <c r="AA11" i="14"/>
  <c r="AA12" i="14"/>
  <c r="AA13" i="14"/>
  <c r="AA14" i="14"/>
  <c r="AA15" i="14"/>
  <c r="AA16" i="14"/>
  <c r="AA17" i="14"/>
  <c r="AA18" i="14"/>
  <c r="AA19" i="14"/>
  <c r="AA21" i="14"/>
  <c r="AA22" i="14"/>
  <c r="AA23" i="14"/>
  <c r="AA24" i="14"/>
  <c r="AA25" i="14"/>
  <c r="AA26" i="14"/>
  <c r="AA27" i="14"/>
  <c r="AA28" i="14"/>
  <c r="AA29" i="14"/>
  <c r="AA30" i="14"/>
  <c r="AA31" i="14"/>
  <c r="AA32" i="14"/>
  <c r="AA33" i="14"/>
  <c r="AA34" i="14"/>
  <c r="AA35" i="14"/>
  <c r="AA36" i="14"/>
  <c r="AA37" i="14"/>
  <c r="AA38" i="14"/>
  <c r="AA39" i="14"/>
  <c r="AA40" i="14"/>
  <c r="AA41" i="14"/>
  <c r="AA42" i="14"/>
  <c r="AA43" i="14"/>
  <c r="AA44" i="14"/>
  <c r="AA45" i="14"/>
  <c r="AA46" i="14"/>
  <c r="AA47" i="14"/>
  <c r="AA49" i="14"/>
  <c r="AA50" i="14"/>
  <c r="AA51" i="14"/>
  <c r="AA52" i="14"/>
  <c r="AA7" i="15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1" i="15"/>
  <c r="AA22" i="15"/>
  <c r="AA23" i="15"/>
  <c r="AA24" i="15"/>
  <c r="AA25" i="15"/>
  <c r="AA26" i="15"/>
  <c r="AA27" i="15"/>
  <c r="AA28" i="15"/>
  <c r="AA29" i="15"/>
  <c r="AA30" i="15"/>
  <c r="AA31" i="15"/>
  <c r="AA32" i="15"/>
  <c r="AA33" i="15"/>
  <c r="AA34" i="15"/>
  <c r="AA35" i="15"/>
  <c r="AA36" i="15"/>
  <c r="AA37" i="15"/>
  <c r="AA38" i="15"/>
  <c r="AA39" i="15"/>
  <c r="AA40" i="15"/>
  <c r="AA41" i="15"/>
  <c r="AA42" i="15"/>
  <c r="AA43" i="15"/>
  <c r="AA44" i="15"/>
  <c r="AA45" i="15"/>
  <c r="AA46" i="15"/>
  <c r="AA47" i="15"/>
  <c r="AA49" i="15"/>
  <c r="AA50" i="15"/>
  <c r="AA51" i="15"/>
  <c r="AA52" i="15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9" i="1"/>
  <c r="AA50" i="1"/>
  <c r="AA51" i="1"/>
  <c r="AA52" i="1"/>
  <c r="AA6" i="2"/>
  <c r="AA6" i="3"/>
  <c r="AA6" i="4"/>
  <c r="AA6" i="5"/>
  <c r="AA6" i="6"/>
  <c r="AA6" i="7"/>
  <c r="AA6" i="8"/>
  <c r="AA6" i="9"/>
  <c r="AA6" i="13"/>
  <c r="AA6" i="14"/>
  <c r="AA6" i="15"/>
  <c r="AA6" i="1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9" i="2"/>
  <c r="Z50" i="2"/>
  <c r="Z51" i="2"/>
  <c r="Z52" i="2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9" i="3"/>
  <c r="Z50" i="3"/>
  <c r="Z51" i="3"/>
  <c r="Z52" i="3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9" i="4"/>
  <c r="Z50" i="4"/>
  <c r="Z51" i="4"/>
  <c r="Z52" i="4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9" i="5"/>
  <c r="Z50" i="5"/>
  <c r="Z51" i="5"/>
  <c r="Z52" i="5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9" i="6"/>
  <c r="Z50" i="6"/>
  <c r="Z51" i="6"/>
  <c r="Z52" i="6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9" i="7"/>
  <c r="Z50" i="7"/>
  <c r="Z51" i="7"/>
  <c r="Z52" i="7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9" i="8"/>
  <c r="Z50" i="8"/>
  <c r="Z51" i="8"/>
  <c r="Z52" i="8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9" i="9"/>
  <c r="Z50" i="9"/>
  <c r="Z51" i="9"/>
  <c r="Z52" i="9"/>
  <c r="Z7" i="13"/>
  <c r="Z8" i="13"/>
  <c r="Z9" i="13"/>
  <c r="Z10" i="13"/>
  <c r="Z11" i="13"/>
  <c r="Z12" i="13"/>
  <c r="Z13" i="13"/>
  <c r="Z14" i="13"/>
  <c r="Z15" i="13"/>
  <c r="Z16" i="13"/>
  <c r="Z17" i="13"/>
  <c r="Z18" i="13"/>
  <c r="Z19" i="13"/>
  <c r="Z21" i="13"/>
  <c r="Z22" i="13"/>
  <c r="Z23" i="13"/>
  <c r="Z24" i="13"/>
  <c r="Z25" i="13"/>
  <c r="Z26" i="13"/>
  <c r="Z27" i="13"/>
  <c r="Z28" i="13"/>
  <c r="Z29" i="13"/>
  <c r="Z30" i="13"/>
  <c r="Z31" i="13"/>
  <c r="Z32" i="13"/>
  <c r="Z33" i="13"/>
  <c r="Z34" i="13"/>
  <c r="Z35" i="13"/>
  <c r="Z36" i="13"/>
  <c r="Z37" i="13"/>
  <c r="Z38" i="13"/>
  <c r="Z39" i="13"/>
  <c r="Z40" i="13"/>
  <c r="Z41" i="13"/>
  <c r="Z42" i="13"/>
  <c r="Z43" i="13"/>
  <c r="Z44" i="13"/>
  <c r="Z45" i="13"/>
  <c r="Z46" i="13"/>
  <c r="Z47" i="13"/>
  <c r="Z49" i="13"/>
  <c r="Z50" i="13"/>
  <c r="Z51" i="13"/>
  <c r="Z52" i="13"/>
  <c r="Z7" i="14"/>
  <c r="Z8" i="14"/>
  <c r="Z9" i="14"/>
  <c r="Z10" i="14"/>
  <c r="Z11" i="14"/>
  <c r="Z12" i="14"/>
  <c r="Z13" i="14"/>
  <c r="Z14" i="14"/>
  <c r="Z15" i="14"/>
  <c r="Z16" i="14"/>
  <c r="Z17" i="14"/>
  <c r="Z18" i="14"/>
  <c r="Z19" i="14"/>
  <c r="Z21" i="14"/>
  <c r="Z22" i="14"/>
  <c r="Z23" i="14"/>
  <c r="Z24" i="14"/>
  <c r="Z25" i="14"/>
  <c r="Z26" i="14"/>
  <c r="Z27" i="14"/>
  <c r="Z28" i="14"/>
  <c r="Z29" i="14"/>
  <c r="Z30" i="14"/>
  <c r="Z31" i="14"/>
  <c r="Z32" i="14"/>
  <c r="Z33" i="14"/>
  <c r="Z34" i="14"/>
  <c r="Z35" i="14"/>
  <c r="Z36" i="14"/>
  <c r="Z37" i="14"/>
  <c r="Z38" i="14"/>
  <c r="Z39" i="14"/>
  <c r="Z40" i="14"/>
  <c r="Z41" i="14"/>
  <c r="Z42" i="14"/>
  <c r="Z43" i="14"/>
  <c r="Z44" i="14"/>
  <c r="Z45" i="14"/>
  <c r="Z46" i="14"/>
  <c r="Z47" i="14"/>
  <c r="Z49" i="14"/>
  <c r="Z50" i="14"/>
  <c r="Z51" i="14"/>
  <c r="Z52" i="14"/>
  <c r="Z7" i="15"/>
  <c r="Z8" i="15"/>
  <c r="Z9" i="15"/>
  <c r="Z10" i="15"/>
  <c r="Z11" i="15"/>
  <c r="Z12" i="15"/>
  <c r="Z13" i="15"/>
  <c r="Z14" i="15"/>
  <c r="Z15" i="15"/>
  <c r="Z16" i="15"/>
  <c r="Z17" i="15"/>
  <c r="Z18" i="15"/>
  <c r="Z19" i="15"/>
  <c r="Z21" i="15"/>
  <c r="Z22" i="15"/>
  <c r="Z23" i="15"/>
  <c r="Z24" i="15"/>
  <c r="Z25" i="15"/>
  <c r="Z26" i="15"/>
  <c r="Z27" i="15"/>
  <c r="Z28" i="15"/>
  <c r="Z29" i="15"/>
  <c r="Z30" i="15"/>
  <c r="Z31" i="15"/>
  <c r="Z32" i="15"/>
  <c r="Z33" i="15"/>
  <c r="Z34" i="15"/>
  <c r="Z35" i="15"/>
  <c r="Z36" i="15"/>
  <c r="Z37" i="15"/>
  <c r="Z38" i="15"/>
  <c r="Z39" i="15"/>
  <c r="Z40" i="15"/>
  <c r="Z41" i="15"/>
  <c r="Z42" i="15"/>
  <c r="Z43" i="15"/>
  <c r="Z44" i="15"/>
  <c r="Z45" i="15"/>
  <c r="Z46" i="15"/>
  <c r="Z47" i="15"/>
  <c r="Z49" i="15"/>
  <c r="Z50" i="15"/>
  <c r="Z51" i="15"/>
  <c r="Z52" i="15"/>
  <c r="Z7" i="1"/>
  <c r="AJ7" i="1" s="1"/>
  <c r="Z8" i="1"/>
  <c r="Z9" i="1"/>
  <c r="Z10" i="1"/>
  <c r="Z11" i="1"/>
  <c r="Z12" i="1"/>
  <c r="Z13" i="1"/>
  <c r="AJ13" i="1" s="1"/>
  <c r="Z14" i="1"/>
  <c r="Z15" i="1"/>
  <c r="AJ15" i="1" s="1"/>
  <c r="Z16" i="1"/>
  <c r="Z17" i="1"/>
  <c r="AJ17" i="1" s="1"/>
  <c r="Z18" i="1"/>
  <c r="Z19" i="1"/>
  <c r="Z21" i="1"/>
  <c r="Z22" i="1"/>
  <c r="AJ22" i="1" s="1"/>
  <c r="Z23" i="1"/>
  <c r="Z24" i="1"/>
  <c r="AJ24" i="1" s="1"/>
  <c r="Z25" i="1"/>
  <c r="Z26" i="1"/>
  <c r="Z27" i="1"/>
  <c r="Z28" i="1"/>
  <c r="AJ28" i="1" s="1"/>
  <c r="Z29" i="1"/>
  <c r="Z30" i="1"/>
  <c r="AJ30" i="1" s="1"/>
  <c r="Z31" i="1"/>
  <c r="Z32" i="1"/>
  <c r="AJ32" i="1" s="1"/>
  <c r="Z33" i="1"/>
  <c r="Z34" i="1"/>
  <c r="AJ34" i="1" s="1"/>
  <c r="Z35" i="1"/>
  <c r="Z36" i="1"/>
  <c r="Z37" i="1"/>
  <c r="Z38" i="1"/>
  <c r="AJ38" i="1" s="1"/>
  <c r="Z39" i="1"/>
  <c r="Z40" i="1"/>
  <c r="AJ40" i="1" s="1"/>
  <c r="Z41" i="1"/>
  <c r="Z42" i="1"/>
  <c r="AJ42" i="1" s="1"/>
  <c r="Z43" i="1"/>
  <c r="Z44" i="1"/>
  <c r="AJ44" i="1" s="1"/>
  <c r="Z45" i="1"/>
  <c r="Z46" i="1"/>
  <c r="Z47" i="1"/>
  <c r="Z49" i="1"/>
  <c r="AJ49" i="1" s="1"/>
  <c r="Z50" i="1"/>
  <c r="Z51" i="1"/>
  <c r="AJ51" i="1" s="1"/>
  <c r="Z52" i="1"/>
  <c r="Z6" i="2"/>
  <c r="Z6" i="3"/>
  <c r="Z6" i="4"/>
  <c r="Z6" i="5"/>
  <c r="Z6" i="6"/>
  <c r="Z6" i="7"/>
  <c r="Z6" i="8"/>
  <c r="Z6" i="9"/>
  <c r="Z6" i="13"/>
  <c r="Z6" i="14"/>
  <c r="Z6" i="15"/>
  <c r="Z6" i="1"/>
  <c r="Y7" i="2"/>
  <c r="AJ7" i="2" s="1"/>
  <c r="Y8" i="2"/>
  <c r="Y9" i="2"/>
  <c r="Y10" i="2"/>
  <c r="Y11" i="2"/>
  <c r="Y12" i="2"/>
  <c r="Y13" i="2"/>
  <c r="Y14" i="2"/>
  <c r="Y15" i="2"/>
  <c r="AJ15" i="2" s="1"/>
  <c r="Y16" i="2"/>
  <c r="Y17" i="2"/>
  <c r="AJ17" i="2" s="1"/>
  <c r="Y18" i="2"/>
  <c r="Y19" i="2"/>
  <c r="Y21" i="2"/>
  <c r="Y23" i="2"/>
  <c r="Y24" i="2"/>
  <c r="Y25" i="2"/>
  <c r="AJ25" i="2" s="1"/>
  <c r="Y26" i="2"/>
  <c r="Y27" i="2"/>
  <c r="AJ27" i="2" s="1"/>
  <c r="Y28" i="2"/>
  <c r="Y29" i="2"/>
  <c r="Y30" i="2"/>
  <c r="Y31" i="2"/>
  <c r="AJ31" i="2" s="1"/>
  <c r="Y32" i="2"/>
  <c r="Y33" i="2"/>
  <c r="AJ33" i="2" s="1"/>
  <c r="Y34" i="2"/>
  <c r="Y35" i="2"/>
  <c r="AJ35" i="2" s="1"/>
  <c r="Y36" i="2"/>
  <c r="Y37" i="2"/>
  <c r="Y38" i="2"/>
  <c r="Y39" i="2"/>
  <c r="AJ39" i="2" s="1"/>
  <c r="Y40" i="2"/>
  <c r="Y41" i="2"/>
  <c r="AJ41" i="2" s="1"/>
  <c r="Y42" i="2"/>
  <c r="Y43" i="2"/>
  <c r="AJ43" i="2" s="1"/>
  <c r="Y44" i="2"/>
  <c r="Y45" i="2"/>
  <c r="Y46" i="2"/>
  <c r="Y47" i="2"/>
  <c r="AJ47" i="2" s="1"/>
  <c r="Y49" i="2"/>
  <c r="AJ49" i="2"/>
  <c r="Y50" i="2"/>
  <c r="Y51" i="2"/>
  <c r="AJ51" i="2" s="1"/>
  <c r="Y52" i="2"/>
  <c r="Y7" i="3"/>
  <c r="Y8" i="3"/>
  <c r="Y9" i="3"/>
  <c r="Y10" i="3"/>
  <c r="Y11" i="3"/>
  <c r="AJ11" i="3" s="1"/>
  <c r="Y12" i="3"/>
  <c r="Y13" i="3"/>
  <c r="Y14" i="3"/>
  <c r="Y15" i="3"/>
  <c r="Y16" i="3"/>
  <c r="Y17" i="3"/>
  <c r="AJ17" i="3" s="1"/>
  <c r="Y18" i="3"/>
  <c r="Y19" i="3"/>
  <c r="AJ19" i="3" s="1"/>
  <c r="Y21" i="3"/>
  <c r="Y22" i="3"/>
  <c r="Y23" i="3"/>
  <c r="Y24" i="3"/>
  <c r="AJ24" i="3" s="1"/>
  <c r="Y25" i="3"/>
  <c r="Y26" i="3"/>
  <c r="Y27" i="3"/>
  <c r="Y28" i="3"/>
  <c r="Y29" i="3"/>
  <c r="Y30" i="3"/>
  <c r="AJ30" i="3" s="1"/>
  <c r="Y31" i="3"/>
  <c r="Y32" i="3"/>
  <c r="Y33" i="3"/>
  <c r="Y34" i="3"/>
  <c r="Y35" i="3"/>
  <c r="Y36" i="3"/>
  <c r="Y37" i="3"/>
  <c r="Y38" i="3"/>
  <c r="Y39" i="3"/>
  <c r="Y40" i="3"/>
  <c r="AJ40" i="3" s="1"/>
  <c r="Y41" i="3"/>
  <c r="Y42" i="3"/>
  <c r="Y43" i="3"/>
  <c r="Y44" i="3"/>
  <c r="AJ44" i="3" s="1"/>
  <c r="Y45" i="3"/>
  <c r="Y46" i="3"/>
  <c r="AJ46" i="3" s="1"/>
  <c r="Y47" i="3"/>
  <c r="Y49" i="3"/>
  <c r="Y50" i="3"/>
  <c r="Y51" i="3"/>
  <c r="AJ51" i="3" s="1"/>
  <c r="Y52" i="3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9" i="4"/>
  <c r="Y50" i="4"/>
  <c r="Y51" i="4"/>
  <c r="Y52" i="4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9" i="5"/>
  <c r="Y50" i="5"/>
  <c r="Y51" i="5"/>
  <c r="Y52" i="5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9" i="6"/>
  <c r="Y50" i="6"/>
  <c r="Y51" i="6"/>
  <c r="Y52" i="6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3" i="7"/>
  <c r="Y44" i="7"/>
  <c r="Y45" i="7"/>
  <c r="Y46" i="7"/>
  <c r="Y47" i="7"/>
  <c r="Y49" i="7"/>
  <c r="Y50" i="7"/>
  <c r="Y51" i="7"/>
  <c r="Y52" i="7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9" i="8"/>
  <c r="Y50" i="8"/>
  <c r="Y51" i="8"/>
  <c r="Y52" i="8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9" i="9"/>
  <c r="Y50" i="9"/>
  <c r="Y51" i="9"/>
  <c r="Y52" i="9"/>
  <c r="Y7" i="13"/>
  <c r="Y8" i="13"/>
  <c r="Y9" i="13"/>
  <c r="Y10" i="13"/>
  <c r="Y11" i="13"/>
  <c r="Y12" i="13"/>
  <c r="Y13" i="13"/>
  <c r="Y14" i="13"/>
  <c r="Y15" i="13"/>
  <c r="Y16" i="13"/>
  <c r="Y17" i="13"/>
  <c r="Y18" i="13"/>
  <c r="Y19" i="13"/>
  <c r="Y21" i="13"/>
  <c r="Y22" i="13"/>
  <c r="Y23" i="13"/>
  <c r="Y24" i="13"/>
  <c r="Y25" i="13"/>
  <c r="Y26" i="13"/>
  <c r="Y27" i="13"/>
  <c r="Y28" i="13"/>
  <c r="Y29" i="13"/>
  <c r="Y30" i="13"/>
  <c r="Y31" i="13"/>
  <c r="Y32" i="13"/>
  <c r="Y33" i="13"/>
  <c r="Y34" i="13"/>
  <c r="Y35" i="13"/>
  <c r="Y36" i="13"/>
  <c r="Y37" i="13"/>
  <c r="Y38" i="13"/>
  <c r="Y39" i="13"/>
  <c r="Y40" i="13"/>
  <c r="Y41" i="13"/>
  <c r="Y42" i="13"/>
  <c r="Y43" i="13"/>
  <c r="Y44" i="13"/>
  <c r="Y45" i="13"/>
  <c r="Y46" i="13"/>
  <c r="Y47" i="13"/>
  <c r="Y49" i="13"/>
  <c r="Y50" i="13"/>
  <c r="Y51" i="13"/>
  <c r="Y52" i="13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9" i="14"/>
  <c r="Y50" i="14"/>
  <c r="Y51" i="14"/>
  <c r="Y52" i="14"/>
  <c r="Y7" i="15"/>
  <c r="Y8" i="15"/>
  <c r="Y9" i="15"/>
  <c r="Y10" i="15"/>
  <c r="Y11" i="15"/>
  <c r="Y12" i="15"/>
  <c r="Y13" i="15"/>
  <c r="Y14" i="15"/>
  <c r="Y15" i="15"/>
  <c r="Y16" i="15"/>
  <c r="Y17" i="15"/>
  <c r="Y18" i="15"/>
  <c r="Y19" i="15"/>
  <c r="Y21" i="15"/>
  <c r="Y22" i="15"/>
  <c r="Y23" i="15"/>
  <c r="Y24" i="15"/>
  <c r="Y25" i="15"/>
  <c r="Y26" i="15"/>
  <c r="Y27" i="15"/>
  <c r="Y28" i="15"/>
  <c r="Y29" i="15"/>
  <c r="Y30" i="15"/>
  <c r="Y31" i="15"/>
  <c r="Y32" i="15"/>
  <c r="Y33" i="15"/>
  <c r="Y34" i="15"/>
  <c r="Y35" i="15"/>
  <c r="Y36" i="15"/>
  <c r="Y37" i="15"/>
  <c r="Y38" i="15"/>
  <c r="Y39" i="15"/>
  <c r="Y40" i="15"/>
  <c r="Y41" i="15"/>
  <c r="Y42" i="15"/>
  <c r="Y43" i="15"/>
  <c r="Y44" i="15"/>
  <c r="Y45" i="15"/>
  <c r="Y46" i="15"/>
  <c r="Y47" i="15"/>
  <c r="Y49" i="15"/>
  <c r="Y50" i="15"/>
  <c r="Y51" i="15"/>
  <c r="Y52" i="15"/>
  <c r="Y7" i="1"/>
  <c r="Y8" i="1"/>
  <c r="AK8" i="1" s="1"/>
  <c r="Y9" i="1"/>
  <c r="Y10" i="1"/>
  <c r="AK10" i="1" s="1"/>
  <c r="Y11" i="1"/>
  <c r="Y12" i="1"/>
  <c r="AJ12" i="1" s="1"/>
  <c r="Y13" i="1"/>
  <c r="Y14" i="1"/>
  <c r="AJ14" i="1" s="1"/>
  <c r="Y15" i="1"/>
  <c r="Y16" i="1"/>
  <c r="AJ16" i="1" s="1"/>
  <c r="Y17" i="1"/>
  <c r="Y18" i="1"/>
  <c r="AJ18" i="1" s="1"/>
  <c r="Y19" i="1"/>
  <c r="Y21" i="1"/>
  <c r="AJ21" i="1" s="1"/>
  <c r="Y22" i="1"/>
  <c r="Y23" i="1"/>
  <c r="AJ23" i="1" s="1"/>
  <c r="Y24" i="1"/>
  <c r="Y25" i="1"/>
  <c r="Y26" i="1"/>
  <c r="Y27" i="1"/>
  <c r="AJ27" i="1" s="1"/>
  <c r="Y28" i="1"/>
  <c r="Y29" i="1"/>
  <c r="AJ29" i="1" s="1"/>
  <c r="Y30" i="1"/>
  <c r="Y31" i="1"/>
  <c r="Y32" i="1"/>
  <c r="Y33" i="1"/>
  <c r="AJ33" i="1" s="1"/>
  <c r="Y34" i="1"/>
  <c r="Y35" i="1"/>
  <c r="AJ35" i="1" s="1"/>
  <c r="Y36" i="1"/>
  <c r="Y37" i="1"/>
  <c r="AJ37" i="1" s="1"/>
  <c r="Y38" i="1"/>
  <c r="Y39" i="1"/>
  <c r="AJ39" i="1" s="1"/>
  <c r="Y40" i="1"/>
  <c r="Y41" i="1"/>
  <c r="AJ41" i="1" s="1"/>
  <c r="Y42" i="1"/>
  <c r="Y43" i="1"/>
  <c r="AJ43" i="1" s="1"/>
  <c r="Y44" i="1"/>
  <c r="Y45" i="1"/>
  <c r="AK45" i="1" s="1"/>
  <c r="Y46" i="1"/>
  <c r="Y47" i="1"/>
  <c r="AJ47" i="1" s="1"/>
  <c r="Y49" i="1"/>
  <c r="Y50" i="1"/>
  <c r="AJ50" i="1" s="1"/>
  <c r="Y51" i="1"/>
  <c r="Y52" i="1"/>
  <c r="AK52" i="1" s="1"/>
  <c r="Y6" i="2"/>
  <c r="Y6" i="4"/>
  <c r="Y6" i="7"/>
  <c r="Y6" i="8"/>
  <c r="Y6" i="9"/>
  <c r="Y6" i="13"/>
  <c r="Y6" i="14"/>
  <c r="Y6" i="15"/>
  <c r="Y6" i="1"/>
  <c r="D52" i="1"/>
  <c r="D8" i="2"/>
  <c r="D9" i="2"/>
  <c r="D11" i="2"/>
  <c r="D12" i="2"/>
  <c r="AJ12" i="2" s="1"/>
  <c r="D13" i="2"/>
  <c r="D15" i="2"/>
  <c r="D16" i="2"/>
  <c r="D17" i="2"/>
  <c r="D19" i="2"/>
  <c r="D21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50" i="2"/>
  <c r="D51" i="2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9" i="1"/>
  <c r="D50" i="1"/>
  <c r="D51" i="1"/>
  <c r="D6" i="1"/>
  <c r="AJ6" i="1"/>
  <c r="AE38" i="4"/>
  <c r="AE38" i="5" s="1"/>
  <c r="AE38" i="6" s="1"/>
  <c r="AE38" i="7" s="1"/>
  <c r="AE32" i="4"/>
  <c r="AE32" i="5" s="1"/>
  <c r="AE30" i="4"/>
  <c r="AE30" i="5" s="1"/>
  <c r="AE30" i="6" s="1"/>
  <c r="AE24" i="4"/>
  <c r="AE24" i="5" s="1"/>
  <c r="AE24" i="6"/>
  <c r="AE15" i="4"/>
  <c r="AE15" i="5" s="1"/>
  <c r="AG11" i="9"/>
  <c r="AG11" i="13" s="1"/>
  <c r="AG11" i="14" s="1"/>
  <c r="AG11" i="15" s="1"/>
  <c r="AE35" i="4"/>
  <c r="AE35" i="5" s="1"/>
  <c r="AE31" i="5"/>
  <c r="AE31" i="6" s="1"/>
  <c r="AE45" i="3"/>
  <c r="AE41" i="3"/>
  <c r="AE41" i="4" s="1"/>
  <c r="AE41" i="5" s="1"/>
  <c r="AE41" i="6" s="1"/>
  <c r="AE27" i="3"/>
  <c r="AE25" i="3"/>
  <c r="AE25" i="4" s="1"/>
  <c r="AE21" i="3"/>
  <c r="AE17" i="3"/>
  <c r="AE17" i="4" s="1"/>
  <c r="AE8" i="3"/>
  <c r="AE8" i="4" s="1"/>
  <c r="AE16" i="3"/>
  <c r="AE13" i="3"/>
  <c r="AE13" i="4" s="1"/>
  <c r="AE10" i="3"/>
  <c r="AE7" i="3"/>
  <c r="AE7" i="4" s="1"/>
  <c r="AG39" i="3"/>
  <c r="AG33" i="3"/>
  <c r="AG29" i="3"/>
  <c r="AF34" i="3"/>
  <c r="C41" i="4"/>
  <c r="C41" i="5"/>
  <c r="C41" i="6" s="1"/>
  <c r="C41" i="7"/>
  <c r="C41" i="8" s="1"/>
  <c r="D41" i="8" s="1"/>
  <c r="AJ41" i="8" s="1"/>
  <c r="D41" i="3"/>
  <c r="AJ41" i="3"/>
  <c r="C45" i="4"/>
  <c r="D45" i="3"/>
  <c r="AJ45" i="3" s="1"/>
  <c r="C47" i="4"/>
  <c r="D47" i="3"/>
  <c r="AJ47" i="3" s="1"/>
  <c r="C46" i="4"/>
  <c r="D46" i="3"/>
  <c r="D42" i="3"/>
  <c r="C42" i="4"/>
  <c r="C42" i="5"/>
  <c r="C42" i="6" s="1"/>
  <c r="C42" i="7" s="1"/>
  <c r="C44" i="4"/>
  <c r="C44" i="5" s="1"/>
  <c r="C44" i="6" s="1"/>
  <c r="D44" i="3"/>
  <c r="C43" i="4"/>
  <c r="C43" i="5"/>
  <c r="C43" i="6" s="1"/>
  <c r="C43" i="7" s="1"/>
  <c r="D43" i="3"/>
  <c r="C50" i="4"/>
  <c r="C50" i="5" s="1"/>
  <c r="C50" i="6" s="1"/>
  <c r="D50" i="3"/>
  <c r="AJ50" i="3" s="1"/>
  <c r="C51" i="4"/>
  <c r="C51" i="5"/>
  <c r="C51" i="6" s="1"/>
  <c r="C51" i="7" s="1"/>
  <c r="D51" i="3"/>
  <c r="C52" i="3"/>
  <c r="C36" i="4"/>
  <c r="C36" i="5"/>
  <c r="C36" i="6" s="1"/>
  <c r="C36" i="7" s="1"/>
  <c r="D36" i="3"/>
  <c r="D35" i="3"/>
  <c r="C35" i="4"/>
  <c r="C35" i="5"/>
  <c r="C35" i="6" s="1"/>
  <c r="C35" i="7"/>
  <c r="C35" i="8" s="1"/>
  <c r="D35" i="8" s="1"/>
  <c r="AJ35" i="8" s="1"/>
  <c r="C37" i="4"/>
  <c r="C37" i="5" s="1"/>
  <c r="C37" i="6"/>
  <c r="C37" i="7" s="1"/>
  <c r="D37" i="3"/>
  <c r="AJ37" i="3" s="1"/>
  <c r="C38" i="4"/>
  <c r="C38" i="5" s="1"/>
  <c r="C38" i="6" s="1"/>
  <c r="D38" i="3"/>
  <c r="C40" i="4"/>
  <c r="C40" i="5" s="1"/>
  <c r="D40" i="3"/>
  <c r="D39" i="3"/>
  <c r="AJ39" i="3" s="1"/>
  <c r="C39" i="4"/>
  <c r="C39" i="5"/>
  <c r="C39" i="6" s="1"/>
  <c r="C39" i="7"/>
  <c r="D39" i="7" s="1"/>
  <c r="AJ39" i="7" s="1"/>
  <c r="C34" i="4"/>
  <c r="C34" i="5"/>
  <c r="C34" i="6" s="1"/>
  <c r="C34" i="7"/>
  <c r="C34" i="8" s="1"/>
  <c r="D34" i="8" s="1"/>
  <c r="AJ34" i="8" s="1"/>
  <c r="D34" i="3"/>
  <c r="AJ34" i="3"/>
  <c r="D33" i="3"/>
  <c r="C33" i="4"/>
  <c r="C33" i="5" s="1"/>
  <c r="C33" i="6" s="1"/>
  <c r="C32" i="4"/>
  <c r="C32" i="5" s="1"/>
  <c r="C32" i="6" s="1"/>
  <c r="D32" i="3"/>
  <c r="D31" i="3"/>
  <c r="C31" i="4"/>
  <c r="C31" i="5" s="1"/>
  <c r="C31" i="6" s="1"/>
  <c r="AJ31" i="1"/>
  <c r="C30" i="4"/>
  <c r="C30" i="5" s="1"/>
  <c r="D30" i="3"/>
  <c r="D29" i="3"/>
  <c r="AJ29" i="3"/>
  <c r="C29" i="4"/>
  <c r="C29" i="5"/>
  <c r="C29" i="6" s="1"/>
  <c r="C29" i="7"/>
  <c r="D29" i="7" s="1"/>
  <c r="C28" i="4"/>
  <c r="C28" i="5"/>
  <c r="C28" i="6" s="1"/>
  <c r="C28" i="7" s="1"/>
  <c r="D28" i="3"/>
  <c r="D27" i="3"/>
  <c r="C27" i="4"/>
  <c r="C26" i="4"/>
  <c r="C26" i="5" s="1"/>
  <c r="C26" i="6" s="1"/>
  <c r="C26" i="7" s="1"/>
  <c r="D26" i="3"/>
  <c r="D25" i="3"/>
  <c r="AJ25" i="3" s="1"/>
  <c r="C25" i="4"/>
  <c r="C25" i="5"/>
  <c r="C25" i="6" s="1"/>
  <c r="C25" i="7"/>
  <c r="C24" i="4"/>
  <c r="D24" i="4" s="1"/>
  <c r="AJ24" i="4" s="1"/>
  <c r="D24" i="3"/>
  <c r="D23" i="3"/>
  <c r="AJ23" i="3" s="1"/>
  <c r="C23" i="4"/>
  <c r="C23" i="5"/>
  <c r="C23" i="6" s="1"/>
  <c r="C23" i="7" s="1"/>
  <c r="AJ21" i="2"/>
  <c r="C19" i="4"/>
  <c r="C19" i="5"/>
  <c r="C19" i="6" s="1"/>
  <c r="C19" i="7" s="1"/>
  <c r="D19" i="3"/>
  <c r="C18" i="3"/>
  <c r="C17" i="4"/>
  <c r="C17" i="5" s="1"/>
  <c r="C17" i="6"/>
  <c r="C17" i="7" s="1"/>
  <c r="D17" i="7" s="1"/>
  <c r="AJ17" i="7" s="1"/>
  <c r="D17" i="3"/>
  <c r="D16" i="3"/>
  <c r="AJ16" i="3" s="1"/>
  <c r="C16" i="4"/>
  <c r="AJ16" i="2"/>
  <c r="C15" i="4"/>
  <c r="D15" i="3"/>
  <c r="D12" i="3"/>
  <c r="C12" i="4"/>
  <c r="C14" i="3"/>
  <c r="C13" i="4"/>
  <c r="C13" i="5" s="1"/>
  <c r="C13" i="6" s="1"/>
  <c r="C13" i="7" s="1"/>
  <c r="D13" i="3"/>
  <c r="C11" i="4"/>
  <c r="C11" i="5" s="1"/>
  <c r="C11" i="6"/>
  <c r="C11" i="7" s="1"/>
  <c r="C11" i="8" s="1"/>
  <c r="D11" i="8" s="1"/>
  <c r="AJ11" i="8" s="1"/>
  <c r="D11" i="3"/>
  <c r="AJ10" i="1"/>
  <c r="C10" i="3"/>
  <c r="C9" i="4"/>
  <c r="C9" i="5" s="1"/>
  <c r="C9" i="6" s="1"/>
  <c r="D9" i="3"/>
  <c r="C8" i="4"/>
  <c r="C8" i="5" s="1"/>
  <c r="C8" i="6"/>
  <c r="C8" i="7" s="1"/>
  <c r="C8" i="8" s="1"/>
  <c r="D8" i="8" s="1"/>
  <c r="AJ8" i="8" s="1"/>
  <c r="D8" i="3"/>
  <c r="AJ8" i="3" s="1"/>
  <c r="AJ8" i="2"/>
  <c r="C22" i="4"/>
  <c r="D22" i="4" s="1"/>
  <c r="D22" i="3"/>
  <c r="D22" i="2"/>
  <c r="AE22" i="3"/>
  <c r="D21" i="6"/>
  <c r="AJ21" i="6"/>
  <c r="C21" i="7"/>
  <c r="D21" i="3"/>
  <c r="AJ21" i="3" s="1"/>
  <c r="AE47" i="3"/>
  <c r="AE14" i="4"/>
  <c r="AE9" i="3"/>
  <c r="AE23" i="3"/>
  <c r="AE49" i="3"/>
  <c r="C49" i="3"/>
  <c r="C7" i="3"/>
  <c r="AJ45" i="1"/>
  <c r="AJ25" i="1"/>
  <c r="AJ8" i="1"/>
  <c r="AJ23" i="2"/>
  <c r="AJ36" i="1"/>
  <c r="AJ19" i="1"/>
  <c r="AJ11" i="1"/>
  <c r="AJ46" i="1"/>
  <c r="AJ26" i="1"/>
  <c r="AJ9" i="1"/>
  <c r="AJ33" i="3"/>
  <c r="AJ36" i="3"/>
  <c r="AJ43" i="3"/>
  <c r="AJ35" i="3"/>
  <c r="AJ31" i="3"/>
  <c r="AJ27" i="3"/>
  <c r="AJ12" i="3"/>
  <c r="AJ50" i="2"/>
  <c r="AJ22" i="2"/>
  <c r="AJ38" i="2"/>
  <c r="AJ34" i="2"/>
  <c r="AJ46" i="2"/>
  <c r="AJ30" i="2"/>
  <c r="AJ42" i="2"/>
  <c r="AJ26" i="2"/>
  <c r="AJ13" i="2"/>
  <c r="AJ11" i="2"/>
  <c r="AJ10" i="2"/>
  <c r="AJ18" i="2"/>
  <c r="AJ19" i="2"/>
  <c r="AJ14" i="2"/>
  <c r="AJ9" i="2"/>
  <c r="AJ52" i="2"/>
  <c r="AJ45" i="2"/>
  <c r="AJ37" i="2"/>
  <c r="AJ29" i="2"/>
  <c r="AJ44" i="2"/>
  <c r="AJ40" i="2"/>
  <c r="AJ36" i="2"/>
  <c r="AJ32" i="2"/>
  <c r="AJ28" i="2"/>
  <c r="AJ24" i="2"/>
  <c r="AL3" i="1"/>
  <c r="AI15" i="1" s="1"/>
  <c r="AK15" i="1"/>
  <c r="AE25" i="5"/>
  <c r="AE25" i="6" s="1"/>
  <c r="AE25" i="7" s="1"/>
  <c r="AE45" i="4"/>
  <c r="AE12" i="4"/>
  <c r="AE21" i="4"/>
  <c r="AE27" i="4"/>
  <c r="AE11" i="5"/>
  <c r="AE15" i="6"/>
  <c r="AE15" i="7" s="1"/>
  <c r="AE15" i="8"/>
  <c r="AE15" i="9" s="1"/>
  <c r="AE15" i="13" s="1"/>
  <c r="AE15" i="14" s="1"/>
  <c r="AE15" i="15" s="1"/>
  <c r="AE18" i="6"/>
  <c r="AE18" i="7" s="1"/>
  <c r="AE18" i="8"/>
  <c r="AE18" i="9" s="1"/>
  <c r="AE18" i="13" s="1"/>
  <c r="AE18" i="14" s="1"/>
  <c r="AE18" i="15" s="1"/>
  <c r="AE28" i="6"/>
  <c r="AE36" i="5"/>
  <c r="AE36" i="6" s="1"/>
  <c r="AE36" i="7" s="1"/>
  <c r="AE16" i="4"/>
  <c r="AE10" i="4"/>
  <c r="AE10" i="5" s="1"/>
  <c r="AE10" i="6" s="1"/>
  <c r="AE10" i="7" s="1"/>
  <c r="AE10" i="8" s="1"/>
  <c r="AE10" i="9" s="1"/>
  <c r="AE10" i="13" s="1"/>
  <c r="AE10" i="14" s="1"/>
  <c r="AE10" i="15" s="1"/>
  <c r="AG39" i="4"/>
  <c r="AG39" i="5" s="1"/>
  <c r="AG39" i="6"/>
  <c r="AG39" i="7" s="1"/>
  <c r="AG33" i="4"/>
  <c r="AG33" i="5" s="1"/>
  <c r="AG33" i="6"/>
  <c r="AG33" i="7" s="1"/>
  <c r="AG33" i="8" s="1"/>
  <c r="AG33" i="9" s="1"/>
  <c r="AG33" i="13" s="1"/>
  <c r="AG33" i="14" s="1"/>
  <c r="AG33" i="15" s="1"/>
  <c r="AG29" i="4"/>
  <c r="AF34" i="4"/>
  <c r="AF34" i="5" s="1"/>
  <c r="D41" i="7"/>
  <c r="AJ41" i="7" s="1"/>
  <c r="D45" i="4"/>
  <c r="AJ45" i="4"/>
  <c r="C45" i="5"/>
  <c r="C47" i="5"/>
  <c r="D47" i="4"/>
  <c r="AJ47" i="4"/>
  <c r="D46" i="4"/>
  <c r="C46" i="5"/>
  <c r="C52" i="4"/>
  <c r="C52" i="5" s="1"/>
  <c r="C52" i="6" s="1"/>
  <c r="D52" i="3"/>
  <c r="AJ52" i="3" s="1"/>
  <c r="D35" i="7"/>
  <c r="AJ35" i="7" s="1"/>
  <c r="D40" i="4"/>
  <c r="C39" i="8"/>
  <c r="D39" i="8" s="1"/>
  <c r="AJ39" i="8" s="1"/>
  <c r="D34" i="7"/>
  <c r="D30" i="4"/>
  <c r="D29" i="9"/>
  <c r="AJ29" i="9"/>
  <c r="AJ29" i="7"/>
  <c r="C27" i="5"/>
  <c r="D27" i="4"/>
  <c r="AJ27" i="4" s="1"/>
  <c r="C24" i="5"/>
  <c r="D24" i="5" s="1"/>
  <c r="AJ24" i="5" s="1"/>
  <c r="D18" i="3"/>
  <c r="AJ18" i="3"/>
  <c r="C18" i="4"/>
  <c r="C17" i="8"/>
  <c r="C16" i="5"/>
  <c r="D16" i="4"/>
  <c r="AJ16" i="4" s="1"/>
  <c r="C15" i="5"/>
  <c r="C15" i="6" s="1"/>
  <c r="D15" i="4"/>
  <c r="AJ15" i="4"/>
  <c r="C12" i="5"/>
  <c r="D12" i="4"/>
  <c r="AJ12" i="4" s="1"/>
  <c r="C14" i="4"/>
  <c r="C14" i="5" s="1"/>
  <c r="D14" i="3"/>
  <c r="AJ14" i="3" s="1"/>
  <c r="D11" i="7"/>
  <c r="AJ11" i="7" s="1"/>
  <c r="D10" i="3"/>
  <c r="AJ10" i="3" s="1"/>
  <c r="C10" i="4"/>
  <c r="C10" i="5" s="1"/>
  <c r="D8" i="7"/>
  <c r="AJ8" i="7" s="1"/>
  <c r="AE22" i="4"/>
  <c r="D21" i="7"/>
  <c r="AJ21" i="7"/>
  <c r="C21" i="8"/>
  <c r="AE47" i="4"/>
  <c r="AE47" i="5" s="1"/>
  <c r="AE51" i="4"/>
  <c r="AE14" i="5"/>
  <c r="AE14" i="6" s="1"/>
  <c r="AE9" i="4"/>
  <c r="AE23" i="4"/>
  <c r="AE23" i="5" s="1"/>
  <c r="AE23" i="6" s="1"/>
  <c r="AE19" i="5"/>
  <c r="AE19" i="6" s="1"/>
  <c r="AE49" i="4"/>
  <c r="D49" i="3"/>
  <c r="AJ49" i="3" s="1"/>
  <c r="C49" i="4"/>
  <c r="C49" i="5" s="1"/>
  <c r="AE50" i="5"/>
  <c r="D7" i="3"/>
  <c r="AJ7" i="3"/>
  <c r="C7" i="4"/>
  <c r="C7" i="5"/>
  <c r="C7" i="6" s="1"/>
  <c r="AI7" i="1"/>
  <c r="AK7" i="1" s="1"/>
  <c r="AI24" i="1"/>
  <c r="AK24" i="1" s="1"/>
  <c r="AI40" i="1"/>
  <c r="AK40" i="1" s="1"/>
  <c r="AI6" i="1"/>
  <c r="AK6" i="1" s="1"/>
  <c r="AI9" i="1"/>
  <c r="AK9" i="1" s="1"/>
  <c r="AI27" i="1"/>
  <c r="AI44" i="1"/>
  <c r="AK44" i="1" s="1"/>
  <c r="AI49" i="1"/>
  <c r="AK49" i="1" s="1"/>
  <c r="AI19" i="1"/>
  <c r="AK19" i="1" s="1"/>
  <c r="AI37" i="1"/>
  <c r="AI13" i="1"/>
  <c r="AK13" i="1" s="1"/>
  <c r="AI46" i="1"/>
  <c r="AK46" i="1" s="1"/>
  <c r="AI8" i="1"/>
  <c r="AI42" i="1"/>
  <c r="AK42" i="1" s="1"/>
  <c r="AI10" i="1"/>
  <c r="AI36" i="1"/>
  <c r="AK36" i="1" s="1"/>
  <c r="AI38" i="1"/>
  <c r="AK38" i="1" s="1"/>
  <c r="AI45" i="1"/>
  <c r="AI11" i="1"/>
  <c r="AK11" i="1" s="1"/>
  <c r="AI34" i="1"/>
  <c r="AK34" i="1" s="1"/>
  <c r="AI41" i="1"/>
  <c r="AI52" i="1"/>
  <c r="AI14" i="1"/>
  <c r="AE6" i="2"/>
  <c r="AE6" i="3" s="1"/>
  <c r="AE6" i="4" s="1"/>
  <c r="AE27" i="5"/>
  <c r="AE27" i="6"/>
  <c r="AE21" i="5"/>
  <c r="AE21" i="6"/>
  <c r="AE21" i="7" s="1"/>
  <c r="AE12" i="5"/>
  <c r="AE45" i="5"/>
  <c r="AE45" i="6" s="1"/>
  <c r="AE8" i="5"/>
  <c r="AE8" i="6" s="1"/>
  <c r="AE11" i="6"/>
  <c r="AE11" i="7" s="1"/>
  <c r="AE11" i="8" s="1"/>
  <c r="AE11" i="9" s="1"/>
  <c r="AE11" i="13" s="1"/>
  <c r="AE11" i="14" s="1"/>
  <c r="AE11" i="15" s="1"/>
  <c r="AE52" i="6"/>
  <c r="AE35" i="6"/>
  <c r="AE35" i="7" s="1"/>
  <c r="AE35" i="8" s="1"/>
  <c r="AE35" i="9" s="1"/>
  <c r="AE13" i="5"/>
  <c r="AE13" i="6" s="1"/>
  <c r="AE13" i="7" s="1"/>
  <c r="AE13" i="8" s="1"/>
  <c r="AE7" i="5"/>
  <c r="AE7" i="6"/>
  <c r="AE7" i="7" s="1"/>
  <c r="AE7" i="8" s="1"/>
  <c r="AE7" i="9" s="1"/>
  <c r="AE7" i="13" s="1"/>
  <c r="AE7" i="14" s="1"/>
  <c r="AE7" i="15" s="1"/>
  <c r="AG29" i="5"/>
  <c r="AG29" i="6"/>
  <c r="AG29" i="7" s="1"/>
  <c r="AG29" i="8" s="1"/>
  <c r="AG29" i="9" s="1"/>
  <c r="AG29" i="13" s="1"/>
  <c r="AG29" i="14" s="1"/>
  <c r="AG29" i="15" s="1"/>
  <c r="C45" i="6"/>
  <c r="D45" i="6"/>
  <c r="AJ45" i="6" s="1"/>
  <c r="D45" i="5"/>
  <c r="AJ45" i="5" s="1"/>
  <c r="C47" i="6"/>
  <c r="D47" i="6" s="1"/>
  <c r="AJ47" i="6" s="1"/>
  <c r="D47" i="5"/>
  <c r="AJ47" i="5"/>
  <c r="C46" i="6"/>
  <c r="D46" i="5"/>
  <c r="AJ46" i="5" s="1"/>
  <c r="C30" i="6"/>
  <c r="D30" i="6" s="1"/>
  <c r="D30" i="5"/>
  <c r="AJ30" i="5"/>
  <c r="C27" i="6"/>
  <c r="D27" i="5"/>
  <c r="AJ27" i="5" s="1"/>
  <c r="C24" i="6"/>
  <c r="D24" i="6" s="1"/>
  <c r="D18" i="4"/>
  <c r="AJ18" i="4"/>
  <c r="C18" i="5"/>
  <c r="D17" i="8"/>
  <c r="AJ17" i="8" s="1"/>
  <c r="C16" i="6"/>
  <c r="C16" i="7" s="1"/>
  <c r="C16" i="8" s="1"/>
  <c r="D16" i="5"/>
  <c r="AJ16" i="5"/>
  <c r="D15" i="5"/>
  <c r="AE22" i="5"/>
  <c r="D21" i="8"/>
  <c r="AJ21" i="8"/>
  <c r="AE51" i="5"/>
  <c r="AE51" i="6" s="1"/>
  <c r="AE51" i="7" s="1"/>
  <c r="AE9" i="5"/>
  <c r="AE49" i="5"/>
  <c r="AE49" i="6" s="1"/>
  <c r="AE50" i="6"/>
  <c r="AL3" i="15"/>
  <c r="AL3" i="14"/>
  <c r="AE24" i="7"/>
  <c r="AE52" i="7"/>
  <c r="AE8" i="7"/>
  <c r="AE8" i="8" s="1"/>
  <c r="AE8" i="9" s="1"/>
  <c r="AE12" i="6"/>
  <c r="AE12" i="7" s="1"/>
  <c r="AE12" i="8" s="1"/>
  <c r="AF34" i="6"/>
  <c r="AF34" i="7" s="1"/>
  <c r="AF34" i="8"/>
  <c r="AF34" i="9" s="1"/>
  <c r="AF34" i="13" s="1"/>
  <c r="C41" i="13"/>
  <c r="D41" i="9"/>
  <c r="AJ41" i="9" s="1"/>
  <c r="C45" i="7"/>
  <c r="C45" i="8" s="1"/>
  <c r="C47" i="7"/>
  <c r="C46" i="7"/>
  <c r="D46" i="6"/>
  <c r="AJ46" i="6" s="1"/>
  <c r="D42" i="9"/>
  <c r="AJ42" i="9" s="1"/>
  <c r="C42" i="13"/>
  <c r="D42" i="13" s="1"/>
  <c r="C44" i="13"/>
  <c r="C44" i="14"/>
  <c r="C44" i="15" s="1"/>
  <c r="D44" i="15"/>
  <c r="AJ44" i="15" s="1"/>
  <c r="D44" i="9"/>
  <c r="AJ44" i="9" s="1"/>
  <c r="C51" i="13"/>
  <c r="D51" i="9"/>
  <c r="AJ51" i="9"/>
  <c r="C35" i="13"/>
  <c r="D35" i="13"/>
  <c r="AJ35" i="13" s="1"/>
  <c r="D35" i="9"/>
  <c r="AJ35" i="9" s="1"/>
  <c r="C38" i="13"/>
  <c r="C38" i="14" s="1"/>
  <c r="D38" i="14" s="1"/>
  <c r="AJ38" i="14" s="1"/>
  <c r="D38" i="9"/>
  <c r="AJ38" i="9" s="1"/>
  <c r="C39" i="13"/>
  <c r="D39" i="9"/>
  <c r="D34" i="9"/>
  <c r="AJ34" i="9" s="1"/>
  <c r="C34" i="13"/>
  <c r="C33" i="13"/>
  <c r="C33" i="14"/>
  <c r="D33" i="14" s="1"/>
  <c r="AJ33" i="14" s="1"/>
  <c r="D33" i="9"/>
  <c r="AJ33" i="9"/>
  <c r="D32" i="9"/>
  <c r="AJ32" i="9"/>
  <c r="C32" i="13"/>
  <c r="C31" i="13"/>
  <c r="C31" i="14" s="1"/>
  <c r="D31" i="9"/>
  <c r="AJ31" i="9" s="1"/>
  <c r="C30" i="7"/>
  <c r="D30" i="7" s="1"/>
  <c r="AJ30" i="6"/>
  <c r="C29" i="13"/>
  <c r="C29" i="14"/>
  <c r="C27" i="7"/>
  <c r="D27" i="6"/>
  <c r="AJ27" i="6" s="1"/>
  <c r="D26" i="9"/>
  <c r="AJ26" i="9" s="1"/>
  <c r="C26" i="13"/>
  <c r="C25" i="13"/>
  <c r="C25" i="14"/>
  <c r="D25" i="9"/>
  <c r="AJ25" i="9" s="1"/>
  <c r="C24" i="7"/>
  <c r="D24" i="7" s="1"/>
  <c r="AJ24" i="6"/>
  <c r="C23" i="13"/>
  <c r="D23" i="9"/>
  <c r="AJ23" i="9" s="1"/>
  <c r="D19" i="9"/>
  <c r="AJ19" i="9" s="1"/>
  <c r="C19" i="13"/>
  <c r="C18" i="6"/>
  <c r="C18" i="7"/>
  <c r="D18" i="5"/>
  <c r="AJ18" i="5"/>
  <c r="D16" i="6"/>
  <c r="AJ16" i="6" s="1"/>
  <c r="D11" i="9"/>
  <c r="AJ11" i="9" s="1"/>
  <c r="C11" i="13"/>
  <c r="D9" i="9"/>
  <c r="AJ9" i="9"/>
  <c r="C9" i="13"/>
  <c r="D9" i="13"/>
  <c r="AJ9" i="13" s="1"/>
  <c r="C8" i="13"/>
  <c r="C8" i="14" s="1"/>
  <c r="D8" i="9"/>
  <c r="AJ8" i="9" s="1"/>
  <c r="AE22" i="6"/>
  <c r="AE14" i="7"/>
  <c r="AE23" i="7"/>
  <c r="AE23" i="8" s="1"/>
  <c r="AE23" i="9" s="1"/>
  <c r="AE19" i="7"/>
  <c r="AE19" i="8" s="1"/>
  <c r="D49" i="9"/>
  <c r="AJ49" i="9" s="1"/>
  <c r="AE50" i="7"/>
  <c r="AE50" i="8" s="1"/>
  <c r="AL3" i="13"/>
  <c r="AE52" i="8"/>
  <c r="C41" i="14"/>
  <c r="C41" i="15" s="1"/>
  <c r="D41" i="15"/>
  <c r="AJ41" i="15" s="1"/>
  <c r="D41" i="13"/>
  <c r="AJ41" i="13" s="1"/>
  <c r="D45" i="7"/>
  <c r="AJ45" i="7" s="1"/>
  <c r="D47" i="7"/>
  <c r="AJ47" i="7" s="1"/>
  <c r="C47" i="8"/>
  <c r="C46" i="8"/>
  <c r="D46" i="7"/>
  <c r="AJ46" i="7" s="1"/>
  <c r="C42" i="14"/>
  <c r="AJ42" i="13"/>
  <c r="C52" i="13"/>
  <c r="D52" i="13" s="1"/>
  <c r="AJ52" i="13"/>
  <c r="D52" i="9"/>
  <c r="AJ52" i="9"/>
  <c r="C35" i="14"/>
  <c r="C35" i="15"/>
  <c r="D35" i="15" s="1"/>
  <c r="AJ35" i="15" s="1"/>
  <c r="D32" i="13"/>
  <c r="AJ32" i="13" s="1"/>
  <c r="C32" i="14"/>
  <c r="C32" i="15" s="1"/>
  <c r="D32" i="15" s="1"/>
  <c r="AJ32" i="15" s="1"/>
  <c r="C30" i="8"/>
  <c r="AJ30" i="7"/>
  <c r="C27" i="8"/>
  <c r="D27" i="7"/>
  <c r="AJ27" i="7" s="1"/>
  <c r="D26" i="13"/>
  <c r="AJ26" i="13" s="1"/>
  <c r="C26" i="14"/>
  <c r="C26" i="15" s="1"/>
  <c r="D26" i="15"/>
  <c r="AJ26" i="15" s="1"/>
  <c r="D25" i="13"/>
  <c r="AJ25" i="13" s="1"/>
  <c r="C24" i="8"/>
  <c r="D24" i="8" s="1"/>
  <c r="AJ24" i="7"/>
  <c r="C23" i="14"/>
  <c r="D23" i="13"/>
  <c r="AJ23" i="13" s="1"/>
  <c r="D16" i="7"/>
  <c r="AJ16" i="7" s="1"/>
  <c r="C14" i="13"/>
  <c r="D14" i="13" s="1"/>
  <c r="AJ14" i="13" s="1"/>
  <c r="D14" i="9"/>
  <c r="AJ14" i="9"/>
  <c r="C9" i="14"/>
  <c r="AE14" i="8"/>
  <c r="AE14" i="9" s="1"/>
  <c r="AE14" i="13"/>
  <c r="AE14" i="14" s="1"/>
  <c r="AE14" i="15" s="1"/>
  <c r="AI14" i="15" s="1"/>
  <c r="AK14" i="15" s="1"/>
  <c r="AE49" i="7"/>
  <c r="AI49" i="7" s="1"/>
  <c r="AK49" i="7" s="1"/>
  <c r="C49" i="13"/>
  <c r="C49" i="14"/>
  <c r="AL3" i="9"/>
  <c r="AL3" i="8"/>
  <c r="AL3" i="7"/>
  <c r="AI21" i="7" s="1"/>
  <c r="AK21" i="7" s="1"/>
  <c r="AE35" i="13"/>
  <c r="AE35" i="14" s="1"/>
  <c r="AE35" i="15" s="1"/>
  <c r="AI35" i="15" s="1"/>
  <c r="AK35" i="15" s="1"/>
  <c r="AG39" i="8"/>
  <c r="AG39" i="9" s="1"/>
  <c r="AG39" i="13" s="1"/>
  <c r="AG39" i="14" s="1"/>
  <c r="AG39" i="15" s="1"/>
  <c r="D46" i="8"/>
  <c r="AJ46" i="8"/>
  <c r="D35" i="14"/>
  <c r="AJ35" i="14"/>
  <c r="C33" i="15"/>
  <c r="D33" i="15" s="1"/>
  <c r="AJ33" i="15" s="1"/>
  <c r="D27" i="8"/>
  <c r="AJ27" i="8"/>
  <c r="AJ24" i="8"/>
  <c r="C23" i="15"/>
  <c r="D23" i="15"/>
  <c r="AJ23" i="15" s="1"/>
  <c r="D23" i="14"/>
  <c r="AJ23" i="14" s="1"/>
  <c r="D16" i="8"/>
  <c r="AJ16" i="8" s="1"/>
  <c r="AE19" i="9"/>
  <c r="AE19" i="13" s="1"/>
  <c r="AE19" i="14" s="1"/>
  <c r="AE49" i="8"/>
  <c r="AI50" i="8"/>
  <c r="AK50" i="8" s="1"/>
  <c r="AE50" i="9"/>
  <c r="AL3" i="6"/>
  <c r="AI38" i="6"/>
  <c r="AK38" i="6" s="1"/>
  <c r="AE13" i="9"/>
  <c r="AE13" i="13" s="1"/>
  <c r="AE13" i="14" s="1"/>
  <c r="C46" i="13"/>
  <c r="C46" i="14" s="1"/>
  <c r="D46" i="9"/>
  <c r="AJ46" i="9" s="1"/>
  <c r="D24" i="9"/>
  <c r="AJ24" i="9" s="1"/>
  <c r="C24" i="13"/>
  <c r="C16" i="13"/>
  <c r="D16" i="9"/>
  <c r="AJ16" i="9"/>
  <c r="D43" i="4"/>
  <c r="AJ43" i="4"/>
  <c r="D38" i="4"/>
  <c r="AJ38" i="4"/>
  <c r="D34" i="4"/>
  <c r="AJ34" i="4"/>
  <c r="D23" i="4"/>
  <c r="AJ23" i="4"/>
  <c r="D49" i="4"/>
  <c r="AJ49" i="4"/>
  <c r="D29" i="4"/>
  <c r="AJ29" i="4"/>
  <c r="D9" i="4"/>
  <c r="AJ9" i="4"/>
  <c r="D41" i="4"/>
  <c r="AJ41" i="4"/>
  <c r="D14" i="4"/>
  <c r="AJ14" i="4"/>
  <c r="D8" i="4"/>
  <c r="AJ8" i="4"/>
  <c r="D35" i="4"/>
  <c r="AJ35" i="4"/>
  <c r="D44" i="4"/>
  <c r="AJ44" i="4"/>
  <c r="D39" i="4"/>
  <c r="AJ39" i="4"/>
  <c r="D37" i="4"/>
  <c r="AJ37" i="4"/>
  <c r="D50" i="4"/>
  <c r="AJ50" i="4"/>
  <c r="D43" i="5"/>
  <c r="AJ43" i="5"/>
  <c r="D38" i="5"/>
  <c r="AJ38" i="5"/>
  <c r="D29" i="5"/>
  <c r="AJ29" i="5"/>
  <c r="D23" i="5"/>
  <c r="AJ23" i="5"/>
  <c r="D10" i="4"/>
  <c r="AJ10" i="4"/>
  <c r="D31" i="4"/>
  <c r="AJ31" i="4"/>
  <c r="D42" i="4"/>
  <c r="AJ42" i="4"/>
  <c r="D21" i="4"/>
  <c r="AJ21" i="4"/>
  <c r="D9" i="5"/>
  <c r="AJ9" i="5"/>
  <c r="D33" i="4"/>
  <c r="AJ33" i="4"/>
  <c r="D36" i="5"/>
  <c r="AJ36" i="5"/>
  <c r="D36" i="4"/>
  <c r="AJ36" i="4"/>
  <c r="D32" i="5"/>
  <c r="AJ32" i="5"/>
  <c r="D32" i="4"/>
  <c r="AJ32" i="4"/>
  <c r="D28" i="4"/>
  <c r="AJ28" i="4"/>
  <c r="D34" i="5"/>
  <c r="AJ34" i="5"/>
  <c r="D26" i="5"/>
  <c r="AJ26" i="5" s="1"/>
  <c r="D26" i="4"/>
  <c r="AJ26" i="4" s="1"/>
  <c r="D52" i="4"/>
  <c r="AJ52" i="4" s="1"/>
  <c r="D13" i="5"/>
  <c r="D13" i="4"/>
  <c r="AJ13" i="4"/>
  <c r="D17" i="4"/>
  <c r="AJ17" i="4"/>
  <c r="D41" i="5"/>
  <c r="AJ41" i="5"/>
  <c r="D25" i="4"/>
  <c r="AJ25" i="4"/>
  <c r="D43" i="6"/>
  <c r="AJ43" i="6"/>
  <c r="D29" i="6"/>
  <c r="AJ29" i="6"/>
  <c r="D23" i="6"/>
  <c r="AJ23" i="6"/>
  <c r="D42" i="5"/>
  <c r="AJ42" i="5"/>
  <c r="D7" i="4"/>
  <c r="AJ7" i="4"/>
  <c r="D19" i="4"/>
  <c r="AJ19" i="4"/>
  <c r="D31" i="5"/>
  <c r="AJ31" i="5"/>
  <c r="D50" i="5"/>
  <c r="AJ50" i="5"/>
  <c r="D39" i="5"/>
  <c r="AJ39" i="5"/>
  <c r="D33" i="5"/>
  <c r="AJ33" i="5"/>
  <c r="D25" i="5"/>
  <c r="AJ25" i="5"/>
  <c r="D35" i="5"/>
  <c r="AJ35" i="5"/>
  <c r="D11" i="4"/>
  <c r="AJ11" i="4"/>
  <c r="D51" i="4"/>
  <c r="AJ51" i="4"/>
  <c r="D44" i="5"/>
  <c r="AJ44" i="5"/>
  <c r="D21" i="5"/>
  <c r="AJ21" i="5"/>
  <c r="D37" i="5"/>
  <c r="AJ37" i="5"/>
  <c r="D17" i="5"/>
  <c r="D34" i="6"/>
  <c r="AJ34" i="6" s="1"/>
  <c r="D13" i="6"/>
  <c r="AJ13" i="6" s="1"/>
  <c r="D36" i="6"/>
  <c r="AJ36" i="6" s="1"/>
  <c r="D26" i="6"/>
  <c r="AJ26" i="6" s="1"/>
  <c r="D28" i="5"/>
  <c r="D52" i="5"/>
  <c r="AJ52" i="5"/>
  <c r="D8" i="6"/>
  <c r="AJ8" i="6"/>
  <c r="D8" i="5"/>
  <c r="AJ8" i="5"/>
  <c r="D41" i="6"/>
  <c r="AJ41" i="6"/>
  <c r="D42" i="6"/>
  <c r="AJ42" i="6"/>
  <c r="D39" i="6"/>
  <c r="AJ39" i="6"/>
  <c r="D37" i="6"/>
  <c r="AJ37" i="6"/>
  <c r="D28" i="6"/>
  <c r="AJ28" i="6"/>
  <c r="D25" i="6"/>
  <c r="AJ25" i="6"/>
  <c r="D35" i="6"/>
  <c r="AJ35" i="6"/>
  <c r="D17" i="6"/>
  <c r="AJ17" i="6"/>
  <c r="D51" i="5"/>
  <c r="D7" i="5"/>
  <c r="D11" i="5"/>
  <c r="D19" i="5"/>
  <c r="AL3" i="5"/>
  <c r="AI27" i="5" s="1"/>
  <c r="AK27" i="5" s="1"/>
  <c r="AL3" i="4"/>
  <c r="AI34" i="4" s="1"/>
  <c r="AK34" i="4" s="1"/>
  <c r="AL3" i="3"/>
  <c r="D6" i="2"/>
  <c r="AJ6" i="2" s="1"/>
  <c r="AL3" i="2"/>
  <c r="D51" i="6"/>
  <c r="AJ51" i="6"/>
  <c r="D11" i="6"/>
  <c r="AJ11" i="6"/>
  <c r="D19" i="6"/>
  <c r="AJ19" i="6"/>
  <c r="AG23" i="5"/>
  <c r="AI23" i="5"/>
  <c r="AK23" i="5" s="1"/>
  <c r="AF46" i="5"/>
  <c r="AE29" i="5"/>
  <c r="AE29" i="6"/>
  <c r="AE34" i="5"/>
  <c r="AI34" i="5"/>
  <c r="AK34" i="5" s="1"/>
  <c r="AE39" i="5"/>
  <c r="AI39" i="5" s="1"/>
  <c r="AK39" i="5" s="1"/>
  <c r="AF17" i="5"/>
  <c r="AE33" i="5"/>
  <c r="AI33" i="5" s="1"/>
  <c r="AK33" i="5" s="1"/>
  <c r="AJ39" i="9"/>
  <c r="C52" i="14"/>
  <c r="D29" i="13"/>
  <c r="AJ29" i="13" s="1"/>
  <c r="D8" i="14"/>
  <c r="AJ8" i="14" s="1"/>
  <c r="C8" i="15"/>
  <c r="D8" i="15" s="1"/>
  <c r="AJ8" i="15" s="1"/>
  <c r="C14" i="14"/>
  <c r="C14" i="15"/>
  <c r="D14" i="15" s="1"/>
  <c r="AJ14" i="15" s="1"/>
  <c r="D8" i="13"/>
  <c r="AJ8" i="13"/>
  <c r="D46" i="13"/>
  <c r="AJ46" i="13" s="1"/>
  <c r="D26" i="14"/>
  <c r="AJ26" i="14" s="1"/>
  <c r="D44" i="13"/>
  <c r="AJ44" i="13" s="1"/>
  <c r="D31" i="14"/>
  <c r="AJ31" i="14" s="1"/>
  <c r="C31" i="15"/>
  <c r="D31" i="15" s="1"/>
  <c r="AJ31" i="15" s="1"/>
  <c r="C38" i="15"/>
  <c r="D38" i="15"/>
  <c r="AJ38" i="15" s="1"/>
  <c r="D14" i="14"/>
  <c r="AJ14" i="14" s="1"/>
  <c r="D32" i="14"/>
  <c r="AJ32" i="14" s="1"/>
  <c r="D31" i="13"/>
  <c r="AJ31" i="13" s="1"/>
  <c r="D44" i="14"/>
  <c r="AJ44" i="14" s="1"/>
  <c r="C46" i="15"/>
  <c r="D46" i="15" s="1"/>
  <c r="AJ46" i="15" s="1"/>
  <c r="D46" i="14"/>
  <c r="AJ46" i="14"/>
  <c r="C15" i="7"/>
  <c r="D15" i="6"/>
  <c r="AJ15" i="6" s="1"/>
  <c r="AE16" i="5"/>
  <c r="AE16" i="6" s="1"/>
  <c r="AI16" i="4"/>
  <c r="AK16" i="4" s="1"/>
  <c r="AI38" i="3"/>
  <c r="AK38" i="3"/>
  <c r="AI32" i="3"/>
  <c r="AK32" i="3"/>
  <c r="AI18" i="3"/>
  <c r="AK18" i="3"/>
  <c r="AI11" i="3"/>
  <c r="AK11" i="3"/>
  <c r="AI36" i="3"/>
  <c r="AK36" i="3"/>
  <c r="AI24" i="3"/>
  <c r="AK24" i="3"/>
  <c r="AI15" i="3"/>
  <c r="AK15" i="3"/>
  <c r="AI52" i="3"/>
  <c r="AK52" i="3"/>
  <c r="AI31" i="3"/>
  <c r="AK31" i="3"/>
  <c r="AI30" i="3"/>
  <c r="AK30" i="3"/>
  <c r="AI35" i="3"/>
  <c r="AK35" i="3"/>
  <c r="AI19" i="3"/>
  <c r="AK19" i="3"/>
  <c r="AI41" i="3"/>
  <c r="AK41" i="3"/>
  <c r="AI14" i="3"/>
  <c r="AK14" i="3"/>
  <c r="AI8" i="3"/>
  <c r="AK8" i="3"/>
  <c r="AI12" i="3"/>
  <c r="AK12" i="3"/>
  <c r="AI16" i="3"/>
  <c r="AK16" i="3"/>
  <c r="AI7" i="3"/>
  <c r="AK7" i="3"/>
  <c r="AI39" i="3"/>
  <c r="AK39" i="3"/>
  <c r="AI47" i="3"/>
  <c r="AK47" i="3"/>
  <c r="AI9" i="3"/>
  <c r="AK9" i="3"/>
  <c r="AI23" i="3"/>
  <c r="AK23" i="3"/>
  <c r="AI25" i="3"/>
  <c r="AK25" i="3"/>
  <c r="AI27" i="3"/>
  <c r="AK27" i="3"/>
  <c r="AI34" i="3"/>
  <c r="AK34" i="3"/>
  <c r="AI50" i="3"/>
  <c r="AK50" i="3"/>
  <c r="AI17" i="3"/>
  <c r="AK17" i="3"/>
  <c r="AI45" i="3"/>
  <c r="AK45" i="3"/>
  <c r="AI21" i="3"/>
  <c r="AK21" i="3"/>
  <c r="AI10" i="3"/>
  <c r="AK10" i="3"/>
  <c r="AI29" i="3"/>
  <c r="AK29" i="3"/>
  <c r="AI49" i="3"/>
  <c r="AK49" i="3"/>
  <c r="AI22" i="3"/>
  <c r="AK22" i="3"/>
  <c r="AI13" i="3"/>
  <c r="AK13" i="3"/>
  <c r="AI51" i="3"/>
  <c r="AK51" i="3"/>
  <c r="C27" i="13"/>
  <c r="D27" i="9"/>
  <c r="AJ27" i="9" s="1"/>
  <c r="C52" i="15"/>
  <c r="D52" i="15" s="1"/>
  <c r="AJ52" i="15" s="1"/>
  <c r="D52" i="14"/>
  <c r="AJ52" i="14"/>
  <c r="C9" i="15"/>
  <c r="D9" i="15"/>
  <c r="AJ9" i="15" s="1"/>
  <c r="D9" i="14"/>
  <c r="AJ9" i="14" s="1"/>
  <c r="D38" i="13"/>
  <c r="AJ38" i="13" s="1"/>
  <c r="D42" i="14"/>
  <c r="AJ42" i="14"/>
  <c r="C42" i="15"/>
  <c r="D42" i="15"/>
  <c r="AJ42" i="15" s="1"/>
  <c r="AE9" i="6"/>
  <c r="AE9" i="7" s="1"/>
  <c r="AI9" i="5"/>
  <c r="AK9" i="5"/>
  <c r="C28" i="13"/>
  <c r="D28" i="9"/>
  <c r="AJ28" i="9" s="1"/>
  <c r="AI33" i="3"/>
  <c r="AK33" i="3" s="1"/>
  <c r="D49" i="14"/>
  <c r="AJ49" i="14" s="1"/>
  <c r="C49" i="15"/>
  <c r="D49" i="15" s="1"/>
  <c r="AJ49" i="15" s="1"/>
  <c r="D47" i="8"/>
  <c r="AJ47" i="8"/>
  <c r="C18" i="8"/>
  <c r="D18" i="7"/>
  <c r="AJ18" i="7" s="1"/>
  <c r="D29" i="14"/>
  <c r="AJ29" i="14" s="1"/>
  <c r="C29" i="15"/>
  <c r="D29" i="15" s="1"/>
  <c r="AJ29" i="15" s="1"/>
  <c r="AI35" i="4"/>
  <c r="AK35" i="4"/>
  <c r="AI31" i="4"/>
  <c r="AK31" i="4"/>
  <c r="AI52" i="4"/>
  <c r="AK52" i="4"/>
  <c r="AI18" i="4"/>
  <c r="AK18" i="4"/>
  <c r="AI50" i="4"/>
  <c r="AK50" i="4"/>
  <c r="AI15" i="4"/>
  <c r="AK15" i="4"/>
  <c r="AI24" i="4"/>
  <c r="AI13" i="4"/>
  <c r="AK13" i="4" s="1"/>
  <c r="AI7" i="4"/>
  <c r="AK7" i="4" s="1"/>
  <c r="AI30" i="4"/>
  <c r="AK30" i="4" s="1"/>
  <c r="AI14" i="4"/>
  <c r="AK14" i="4" s="1"/>
  <c r="AI19" i="4"/>
  <c r="AK19" i="4" s="1"/>
  <c r="AI10" i="4"/>
  <c r="AK10" i="4" s="1"/>
  <c r="AI9" i="4"/>
  <c r="AK9" i="4" s="1"/>
  <c r="AI51" i="4"/>
  <c r="AK51" i="4" s="1"/>
  <c r="AI49" i="4"/>
  <c r="AK49" i="4" s="1"/>
  <c r="AI11" i="4"/>
  <c r="AK11" i="4" s="1"/>
  <c r="AI41" i="4"/>
  <c r="AK41" i="4" s="1"/>
  <c r="AI8" i="4"/>
  <c r="AK8" i="4" s="1"/>
  <c r="D18" i="6"/>
  <c r="AJ18" i="6"/>
  <c r="D30" i="8"/>
  <c r="AJ30" i="8"/>
  <c r="D45" i="8"/>
  <c r="AJ45" i="8"/>
  <c r="AI6" i="3"/>
  <c r="AK6" i="3"/>
  <c r="AE45" i="7"/>
  <c r="AI45" i="7"/>
  <c r="AK45" i="7" s="1"/>
  <c r="AI45" i="6"/>
  <c r="AK45" i="6" s="1"/>
  <c r="AI6" i="4"/>
  <c r="AK6" i="4" s="1"/>
  <c r="AE6" i="5"/>
  <c r="AE6" i="6" s="1"/>
  <c r="AI27" i="4"/>
  <c r="AK27" i="4"/>
  <c r="AI49" i="6"/>
  <c r="AK49" i="6"/>
  <c r="AI52" i="6"/>
  <c r="AK52" i="6"/>
  <c r="AI50" i="6"/>
  <c r="AK50" i="6"/>
  <c r="AI51" i="6"/>
  <c r="AK51" i="6"/>
  <c r="AI12" i="2"/>
  <c r="AK12" i="2"/>
  <c r="AI40" i="2"/>
  <c r="AK40" i="2"/>
  <c r="AI31" i="2"/>
  <c r="AK31" i="2"/>
  <c r="AI24" i="2"/>
  <c r="AK24" i="2"/>
  <c r="AI11" i="2"/>
  <c r="AK11" i="2"/>
  <c r="AI38" i="2"/>
  <c r="AK38" i="2"/>
  <c r="AI32" i="2"/>
  <c r="AK32" i="2"/>
  <c r="AI7" i="2"/>
  <c r="AK7" i="2"/>
  <c r="AI34" i="2"/>
  <c r="AK34" i="2"/>
  <c r="AI9" i="2"/>
  <c r="AK9" i="2"/>
  <c r="AI46" i="2"/>
  <c r="AK46" i="2"/>
  <c r="AI37" i="2"/>
  <c r="AK37" i="2"/>
  <c r="AI28" i="2"/>
  <c r="AK28" i="2"/>
  <c r="AI18" i="2"/>
  <c r="AK18" i="2"/>
  <c r="AI16" i="2"/>
  <c r="AK16" i="2"/>
  <c r="AI29" i="2"/>
  <c r="AK29" i="2"/>
  <c r="AI22" i="2"/>
  <c r="AK22" i="2"/>
  <c r="AI15" i="2"/>
  <c r="AK15" i="2"/>
  <c r="AI52" i="2"/>
  <c r="AK52" i="2"/>
  <c r="AI36" i="2"/>
  <c r="AK36" i="2"/>
  <c r="AI42" i="2"/>
  <c r="AK42" i="2"/>
  <c r="AI35" i="2"/>
  <c r="AK35" i="2"/>
  <c r="AI26" i="2"/>
  <c r="AK26" i="2"/>
  <c r="AI13" i="2"/>
  <c r="AK13" i="2"/>
  <c r="AI39" i="2"/>
  <c r="AK39" i="2"/>
  <c r="AI30" i="2"/>
  <c r="AK30" i="2"/>
  <c r="AI10" i="2"/>
  <c r="AK10" i="2"/>
  <c r="AI49" i="2"/>
  <c r="AK49" i="2"/>
  <c r="AI50" i="2"/>
  <c r="AK50" i="2"/>
  <c r="AI33" i="2"/>
  <c r="AK33" i="2"/>
  <c r="AI51" i="2"/>
  <c r="AK51" i="2"/>
  <c r="AI14" i="2"/>
  <c r="AK14" i="2"/>
  <c r="AI19" i="2"/>
  <c r="AK19" i="2"/>
  <c r="AI47" i="2"/>
  <c r="AK47" i="2"/>
  <c r="AI23" i="2"/>
  <c r="AK23" i="2"/>
  <c r="AI6" i="2"/>
  <c r="AK6" i="2"/>
  <c r="AI33" i="4"/>
  <c r="AK33" i="4"/>
  <c r="AI39" i="4"/>
  <c r="AK39" i="4"/>
  <c r="AI29" i="4"/>
  <c r="AK29" i="4"/>
  <c r="AI21" i="5"/>
  <c r="AK21" i="5"/>
  <c r="AI10" i="5"/>
  <c r="AK10" i="5"/>
  <c r="AI50" i="5"/>
  <c r="AK50" i="5"/>
  <c r="AI7" i="5"/>
  <c r="AK7" i="5"/>
  <c r="AI49" i="5"/>
  <c r="AK49" i="5"/>
  <c r="D49" i="13"/>
  <c r="AJ49" i="13"/>
  <c r="D41" i="14"/>
  <c r="AJ41" i="14"/>
  <c r="D33" i="13"/>
  <c r="AJ33" i="13"/>
  <c r="AI51" i="5"/>
  <c r="C21" i="13"/>
  <c r="D21" i="9"/>
  <c r="AJ21" i="9"/>
  <c r="C13" i="13"/>
  <c r="D13" i="9"/>
  <c r="AJ13" i="9" s="1"/>
  <c r="C17" i="13"/>
  <c r="D17" i="9"/>
  <c r="AJ17" i="9"/>
  <c r="AE27" i="7"/>
  <c r="AI27" i="6"/>
  <c r="AK27" i="6" s="1"/>
  <c r="C12" i="6"/>
  <c r="D12" i="5"/>
  <c r="AJ12" i="5"/>
  <c r="C40" i="6"/>
  <c r="D40" i="5"/>
  <c r="AJ40" i="5" s="1"/>
  <c r="AI32" i="4"/>
  <c r="AI47" i="5"/>
  <c r="AK47" i="5"/>
  <c r="AI22" i="5"/>
  <c r="AK22" i="5"/>
  <c r="C37" i="8"/>
  <c r="D37" i="7"/>
  <c r="AJ37" i="7" s="1"/>
  <c r="D43" i="7"/>
  <c r="AJ43" i="7" s="1"/>
  <c r="C43" i="8"/>
  <c r="AI45" i="4"/>
  <c r="AK45" i="4"/>
  <c r="AI45" i="5"/>
  <c r="AK45" i="5"/>
  <c r="AI47" i="4"/>
  <c r="AK47" i="4"/>
  <c r="AI52" i="5"/>
  <c r="AK52" i="5"/>
  <c r="AI8" i="5"/>
  <c r="AK8" i="5"/>
  <c r="AI22" i="4"/>
  <c r="AK22" i="4"/>
  <c r="AG28" i="4"/>
  <c r="AI28" i="3"/>
  <c r="AK28" i="3" s="1"/>
  <c r="AI31" i="6"/>
  <c r="AK31" i="6" s="1"/>
  <c r="AI21" i="6"/>
  <c r="AK21" i="6" s="1"/>
  <c r="AI30" i="1"/>
  <c r="AK30" i="1" s="1"/>
  <c r="AI16" i="1"/>
  <c r="AK16" i="1" s="1"/>
  <c r="AI18" i="1"/>
  <c r="AK18" i="1" s="1"/>
  <c r="AI23" i="1"/>
  <c r="AK23" i="1" s="1"/>
  <c r="AI50" i="1"/>
  <c r="AK50" i="1" s="1"/>
  <c r="AI22" i="1"/>
  <c r="AK22" i="1" s="1"/>
  <c r="AI31" i="1"/>
  <c r="AK31" i="1" s="1"/>
  <c r="AI25" i="1"/>
  <c r="AK25" i="1" s="1"/>
  <c r="AI26" i="1"/>
  <c r="AK26" i="1" s="1"/>
  <c r="AI43" i="1"/>
  <c r="AK43" i="1" s="1"/>
  <c r="AI29" i="1"/>
  <c r="AK29" i="1" s="1"/>
  <c r="AI39" i="1"/>
  <c r="AK39" i="1" s="1"/>
  <c r="AI47" i="1"/>
  <c r="AK47" i="1" s="1"/>
  <c r="AI28" i="1"/>
  <c r="AK28" i="1" s="1"/>
  <c r="AI12" i="1"/>
  <c r="AK12" i="1" s="1"/>
  <c r="AI21" i="1"/>
  <c r="AK21" i="1" s="1"/>
  <c r="AI35" i="1"/>
  <c r="AK35" i="1" s="1"/>
  <c r="AI17" i="1"/>
  <c r="AK17" i="1" s="1"/>
  <c r="AI32" i="1"/>
  <c r="AK32" i="1" s="1"/>
  <c r="AI51" i="1"/>
  <c r="AK51" i="1" s="1"/>
  <c r="AI33" i="1"/>
  <c r="AK33" i="1" s="1"/>
  <c r="AI38" i="5"/>
  <c r="AK38" i="5" s="1"/>
  <c r="C22" i="5"/>
  <c r="AE44" i="3"/>
  <c r="AI44" i="2"/>
  <c r="AK44" i="2" s="1"/>
  <c r="AI36" i="5"/>
  <c r="AK36" i="5" s="1"/>
  <c r="AI21" i="4"/>
  <c r="AK21" i="4" s="1"/>
  <c r="AI46" i="3"/>
  <c r="AK46" i="3" s="1"/>
  <c r="AE46" i="4"/>
  <c r="AI43" i="2"/>
  <c r="AK43" i="2"/>
  <c r="AE43" i="3"/>
  <c r="AE40" i="4"/>
  <c r="AI40" i="3"/>
  <c r="AK40" i="3"/>
  <c r="AE37" i="4"/>
  <c r="AI37" i="3"/>
  <c r="AK37" i="3" s="1"/>
  <c r="AI45" i="2"/>
  <c r="AK45" i="2" s="1"/>
  <c r="AI42" i="3"/>
  <c r="AK42" i="3" s="1"/>
  <c r="AE42" i="4"/>
  <c r="AI26" i="3"/>
  <c r="AK26" i="3"/>
  <c r="AE26" i="4"/>
  <c r="AI32" i="5"/>
  <c r="AK32" i="5" s="1"/>
  <c r="AI38" i="4"/>
  <c r="AK38" i="4" s="1"/>
  <c r="AJ28" i="5"/>
  <c r="AJ19" i="5"/>
  <c r="AJ15" i="5"/>
  <c r="AJ11" i="5"/>
  <c r="AJ7" i="5"/>
  <c r="AI17" i="2"/>
  <c r="AK17" i="2" s="1"/>
  <c r="AI31" i="5"/>
  <c r="AK31" i="5" s="1"/>
  <c r="AI24" i="6"/>
  <c r="AK24" i="6" s="1"/>
  <c r="AI36" i="4"/>
  <c r="AK36" i="4" s="1"/>
  <c r="AI41" i="2"/>
  <c r="AK41" i="2" s="1"/>
  <c r="AI27" i="2"/>
  <c r="AK27" i="2" s="1"/>
  <c r="AI25" i="2"/>
  <c r="AK25" i="2" s="1"/>
  <c r="AJ17" i="5"/>
  <c r="AJ13" i="5"/>
  <c r="AJ46" i="4"/>
  <c r="AJ30" i="4"/>
  <c r="AJ22" i="4"/>
  <c r="AI21" i="2"/>
  <c r="AK21" i="2"/>
  <c r="AI8" i="2"/>
  <c r="AK8" i="2"/>
  <c r="C6" i="4"/>
  <c r="D6" i="3"/>
  <c r="AJ6" i="3" s="1"/>
  <c r="AE21" i="8"/>
  <c r="AI36" i="6"/>
  <c r="AK36" i="6" s="1"/>
  <c r="AE34" i="6"/>
  <c r="AI34" i="6" s="1"/>
  <c r="AK34" i="6" s="1"/>
  <c r="AE39" i="6"/>
  <c r="AE39" i="7"/>
  <c r="AI39" i="7" s="1"/>
  <c r="AK39" i="7" s="1"/>
  <c r="AG23" i="6"/>
  <c r="AI23" i="6"/>
  <c r="AK23" i="6" s="1"/>
  <c r="AK51" i="5"/>
  <c r="AE45" i="8"/>
  <c r="AI24" i="5"/>
  <c r="AK24" i="5" s="1"/>
  <c r="AE32" i="6"/>
  <c r="AG35" i="6"/>
  <c r="AI35" i="5"/>
  <c r="AK35" i="5" s="1"/>
  <c r="AG40" i="6"/>
  <c r="AG40" i="7" s="1"/>
  <c r="AG30" i="6"/>
  <c r="AG30" i="7" s="1"/>
  <c r="AI30" i="5"/>
  <c r="AK30" i="5"/>
  <c r="AI25" i="6"/>
  <c r="AK25" i="6"/>
  <c r="AI25" i="5"/>
  <c r="AK25" i="5"/>
  <c r="AF17" i="6"/>
  <c r="AF17" i="7"/>
  <c r="AF17" i="8" s="1"/>
  <c r="AF17" i="9" s="1"/>
  <c r="AF17" i="13" s="1"/>
  <c r="AF17" i="14" s="1"/>
  <c r="AF17" i="15" s="1"/>
  <c r="AI25" i="7"/>
  <c r="AK25" i="7" s="1"/>
  <c r="AE25" i="8"/>
  <c r="AE22" i="7"/>
  <c r="AI22" i="6"/>
  <c r="AK22" i="6" s="1"/>
  <c r="AE30" i="7"/>
  <c r="AE30" i="8" s="1"/>
  <c r="AE28" i="7"/>
  <c r="AE41" i="7"/>
  <c r="AI38" i="7"/>
  <c r="AK38" i="7" s="1"/>
  <c r="AE38" i="8"/>
  <c r="AK32" i="4"/>
  <c r="AK24" i="4"/>
  <c r="AG41" i="6"/>
  <c r="AG41" i="7"/>
  <c r="AG41" i="8" s="1"/>
  <c r="AI41" i="5"/>
  <c r="AK41" i="5" s="1"/>
  <c r="AI29" i="5"/>
  <c r="AK29" i="5" s="1"/>
  <c r="AF46" i="6"/>
  <c r="AI36" i="7"/>
  <c r="AK36" i="7" s="1"/>
  <c r="AE36" i="8"/>
  <c r="AE47" i="6"/>
  <c r="AE31" i="7"/>
  <c r="AF44" i="6"/>
  <c r="AF42" i="6"/>
  <c r="AF6" i="6"/>
  <c r="AF6" i="7"/>
  <c r="AF6" i="8" s="1"/>
  <c r="AF6" i="9" s="1"/>
  <c r="AF6" i="13" s="1"/>
  <c r="AF6" i="14" s="1"/>
  <c r="AF6" i="15" s="1"/>
  <c r="AI6" i="5"/>
  <c r="AK6" i="5" s="1"/>
  <c r="AF19" i="6"/>
  <c r="AI19" i="5"/>
  <c r="AK19" i="5"/>
  <c r="AF18" i="6"/>
  <c r="AI18" i="5"/>
  <c r="AK18" i="5" s="1"/>
  <c r="AF16" i="6"/>
  <c r="AI16" i="5"/>
  <c r="AK16" i="5"/>
  <c r="AF15" i="6"/>
  <c r="AI15" i="5"/>
  <c r="AK15" i="5" s="1"/>
  <c r="AF14" i="6"/>
  <c r="AI14" i="5"/>
  <c r="AK14" i="5"/>
  <c r="AF13" i="6"/>
  <c r="AI13" i="5"/>
  <c r="AK13" i="5" s="1"/>
  <c r="AF12" i="6"/>
  <c r="AI12" i="5"/>
  <c r="AK12" i="5"/>
  <c r="AF11" i="6"/>
  <c r="AI11" i="5"/>
  <c r="AK11" i="5" s="1"/>
  <c r="AI10" i="6"/>
  <c r="AK10" i="6" s="1"/>
  <c r="AF10" i="7"/>
  <c r="AF8" i="7"/>
  <c r="AI8" i="6"/>
  <c r="AK8" i="6" s="1"/>
  <c r="AF9" i="7"/>
  <c r="AI7" i="6"/>
  <c r="AK7" i="6"/>
  <c r="AF7" i="7"/>
  <c r="AE33" i="6"/>
  <c r="AI29" i="6"/>
  <c r="AK29" i="6"/>
  <c r="AE29" i="7"/>
  <c r="AG23" i="7"/>
  <c r="AJ51" i="5"/>
  <c r="C47" i="13"/>
  <c r="D47" i="9"/>
  <c r="AJ47" i="9" s="1"/>
  <c r="C6" i="5"/>
  <c r="D6" i="4"/>
  <c r="AJ6" i="4"/>
  <c r="AI26" i="4"/>
  <c r="AK26" i="4"/>
  <c r="AE26" i="5"/>
  <c r="AE40" i="5"/>
  <c r="AI40" i="4"/>
  <c r="AK40" i="4"/>
  <c r="AE44" i="4"/>
  <c r="AI44" i="3"/>
  <c r="AK44" i="3" s="1"/>
  <c r="D12" i="6"/>
  <c r="AJ12" i="6" s="1"/>
  <c r="C12" i="7"/>
  <c r="D17" i="13"/>
  <c r="AJ17" i="13"/>
  <c r="C17" i="14"/>
  <c r="C21" i="14"/>
  <c r="D21" i="13"/>
  <c r="AJ21" i="13"/>
  <c r="C45" i="13"/>
  <c r="D45" i="9"/>
  <c r="AJ45" i="9" s="1"/>
  <c r="AE34" i="7"/>
  <c r="AI34" i="7" s="1"/>
  <c r="AK34" i="7" s="1"/>
  <c r="AE46" i="5"/>
  <c r="AI46" i="4"/>
  <c r="AK46" i="4" s="1"/>
  <c r="AG28" i="5"/>
  <c r="AI28" i="4"/>
  <c r="AK28" i="4"/>
  <c r="AI9" i="6"/>
  <c r="AK9" i="6"/>
  <c r="AI43" i="3"/>
  <c r="AK43" i="3"/>
  <c r="AE43" i="4"/>
  <c r="C22" i="6"/>
  <c r="D22" i="5"/>
  <c r="AJ22" i="5"/>
  <c r="D37" i="8"/>
  <c r="AJ37" i="8"/>
  <c r="D18" i="8"/>
  <c r="AJ18" i="8"/>
  <c r="D28" i="13"/>
  <c r="AJ28" i="13"/>
  <c r="C28" i="14"/>
  <c r="C7" i="13"/>
  <c r="D7" i="9"/>
  <c r="AJ7" i="9"/>
  <c r="C36" i="13"/>
  <c r="D36" i="9"/>
  <c r="AJ36" i="9" s="1"/>
  <c r="AE42" i="5"/>
  <c r="AI42" i="4"/>
  <c r="AK42" i="4"/>
  <c r="AE37" i="5"/>
  <c r="AI37" i="4"/>
  <c r="AK37" i="4" s="1"/>
  <c r="D43" i="8"/>
  <c r="AJ43" i="8" s="1"/>
  <c r="C40" i="7"/>
  <c r="D40" i="6"/>
  <c r="AJ40" i="6"/>
  <c r="AI27" i="7"/>
  <c r="AK27" i="7"/>
  <c r="AE27" i="8"/>
  <c r="C13" i="14"/>
  <c r="D13" i="13"/>
  <c r="AJ13" i="13"/>
  <c r="C30" i="13"/>
  <c r="D30" i="9"/>
  <c r="AJ30" i="9" s="1"/>
  <c r="D27" i="13"/>
  <c r="AJ27" i="13" s="1"/>
  <c r="C27" i="14"/>
  <c r="D27" i="14" s="1"/>
  <c r="AJ27" i="14" s="1"/>
  <c r="D15" i="7"/>
  <c r="AJ15" i="7"/>
  <c r="C15" i="8"/>
  <c r="AE39" i="8"/>
  <c r="AE39" i="9" s="1"/>
  <c r="AI39" i="6"/>
  <c r="AK39" i="6"/>
  <c r="AE21" i="9"/>
  <c r="AI21" i="8"/>
  <c r="AK21" i="8" s="1"/>
  <c r="AI45" i="8"/>
  <c r="AK45" i="8"/>
  <c r="AE45" i="9"/>
  <c r="AI32" i="6"/>
  <c r="AK32" i="6" s="1"/>
  <c r="AE32" i="7"/>
  <c r="AG35" i="7"/>
  <c r="AI35" i="6"/>
  <c r="AK35" i="6"/>
  <c r="AI30" i="6"/>
  <c r="AK30" i="6"/>
  <c r="AE41" i="8"/>
  <c r="AI41" i="7"/>
  <c r="AK41" i="7" s="1"/>
  <c r="AI22" i="7"/>
  <c r="AK22" i="7" s="1"/>
  <c r="AE22" i="8"/>
  <c r="AE38" i="9"/>
  <c r="AI38" i="8"/>
  <c r="AK38" i="8" s="1"/>
  <c r="AI41" i="6"/>
  <c r="AK41" i="6" s="1"/>
  <c r="AE28" i="8"/>
  <c r="AI25" i="8"/>
  <c r="AK25" i="8"/>
  <c r="AE25" i="9"/>
  <c r="AF46" i="7"/>
  <c r="AF42" i="7"/>
  <c r="AF44" i="7"/>
  <c r="AE47" i="7"/>
  <c r="AI47" i="6"/>
  <c r="AK47" i="6" s="1"/>
  <c r="AI31" i="7"/>
  <c r="AK31" i="7" s="1"/>
  <c r="AE31" i="8"/>
  <c r="AI36" i="8"/>
  <c r="AK36" i="8" s="1"/>
  <c r="AE36" i="9"/>
  <c r="AI39" i="8"/>
  <c r="AK39" i="8" s="1"/>
  <c r="AF9" i="8"/>
  <c r="AF8" i="8"/>
  <c r="AI8" i="7"/>
  <c r="AK8" i="7" s="1"/>
  <c r="AF11" i="7"/>
  <c r="AI11" i="6"/>
  <c r="AK11" i="6"/>
  <c r="AF12" i="7"/>
  <c r="AI12" i="6"/>
  <c r="AK12" i="6" s="1"/>
  <c r="AF13" i="7"/>
  <c r="AI13" i="6"/>
  <c r="AK13" i="6"/>
  <c r="AI14" i="6"/>
  <c r="AK14" i="6"/>
  <c r="AF14" i="7"/>
  <c r="AI15" i="6"/>
  <c r="AK15" i="6" s="1"/>
  <c r="AF15" i="7"/>
  <c r="AF16" i="7"/>
  <c r="AF18" i="7"/>
  <c r="AI18" i="6"/>
  <c r="AK18" i="6"/>
  <c r="AI19" i="6"/>
  <c r="AK19" i="6"/>
  <c r="AF19" i="7"/>
  <c r="AF7" i="8"/>
  <c r="AI7" i="7"/>
  <c r="AK7" i="7"/>
  <c r="AF10" i="8"/>
  <c r="AI10" i="7"/>
  <c r="AK10" i="7"/>
  <c r="AE33" i="7"/>
  <c r="AI33" i="6"/>
  <c r="AK33" i="6" s="1"/>
  <c r="AI29" i="7"/>
  <c r="AK29" i="7" s="1"/>
  <c r="AE29" i="8"/>
  <c r="AI23" i="7"/>
  <c r="AK23" i="7" s="1"/>
  <c r="AG23" i="8"/>
  <c r="C22" i="7"/>
  <c r="D22" i="6"/>
  <c r="AJ22" i="6"/>
  <c r="D21" i="14"/>
  <c r="AJ21" i="14"/>
  <c r="C21" i="15"/>
  <c r="D21" i="15"/>
  <c r="AJ21" i="15" s="1"/>
  <c r="C6" i="6"/>
  <c r="D6" i="5"/>
  <c r="AJ6" i="5"/>
  <c r="D13" i="14"/>
  <c r="AJ13" i="14"/>
  <c r="C13" i="15"/>
  <c r="D13" i="15"/>
  <c r="AJ13" i="15" s="1"/>
  <c r="C40" i="8"/>
  <c r="D40" i="7"/>
  <c r="AJ40" i="7"/>
  <c r="AE37" i="6"/>
  <c r="AI37" i="5"/>
  <c r="AK37" i="5" s="1"/>
  <c r="C50" i="13"/>
  <c r="D50" i="9"/>
  <c r="AJ50" i="9"/>
  <c r="C18" i="13"/>
  <c r="D18" i="9"/>
  <c r="AJ18" i="9" s="1"/>
  <c r="AE43" i="5"/>
  <c r="AI43" i="4"/>
  <c r="AK43" i="4"/>
  <c r="AG28" i="6"/>
  <c r="AI28" i="5"/>
  <c r="AK28" i="5" s="1"/>
  <c r="C17" i="15"/>
  <c r="D17" i="15" s="1"/>
  <c r="AJ17" i="15" s="1"/>
  <c r="D17" i="14"/>
  <c r="AJ17" i="14"/>
  <c r="AE26" i="6"/>
  <c r="AI26" i="5"/>
  <c r="AK26" i="5" s="1"/>
  <c r="C7" i="14"/>
  <c r="D7" i="13"/>
  <c r="AJ7" i="13"/>
  <c r="AE34" i="8"/>
  <c r="D15" i="8"/>
  <c r="AJ15" i="8" s="1"/>
  <c r="AI27" i="8"/>
  <c r="AK27" i="8" s="1"/>
  <c r="AE27" i="9"/>
  <c r="D36" i="13"/>
  <c r="AJ36" i="13"/>
  <c r="C36" i="14"/>
  <c r="D37" i="9"/>
  <c r="AJ37" i="9" s="1"/>
  <c r="C37" i="13"/>
  <c r="D45" i="13"/>
  <c r="AJ45" i="13"/>
  <c r="C45" i="14"/>
  <c r="AI44" i="4"/>
  <c r="AK44" i="4" s="1"/>
  <c r="AE44" i="5"/>
  <c r="AE40" i="6"/>
  <c r="AI40" i="5"/>
  <c r="AK40" i="5" s="1"/>
  <c r="D30" i="13"/>
  <c r="AJ30" i="13" s="1"/>
  <c r="C30" i="14"/>
  <c r="C43" i="13"/>
  <c r="D43" i="9"/>
  <c r="AJ43" i="9" s="1"/>
  <c r="AE42" i="6"/>
  <c r="AI42" i="5"/>
  <c r="AK42" i="5"/>
  <c r="D28" i="14"/>
  <c r="AJ28" i="14"/>
  <c r="C28" i="15"/>
  <c r="D28" i="15"/>
  <c r="AJ28" i="15" s="1"/>
  <c r="C10" i="13"/>
  <c r="D10" i="9"/>
  <c r="AJ10" i="9"/>
  <c r="AE46" i="6"/>
  <c r="AI46" i="5"/>
  <c r="AK46" i="5" s="1"/>
  <c r="C12" i="8"/>
  <c r="D12" i="8" s="1"/>
  <c r="AJ12" i="8" s="1"/>
  <c r="D12" i="7"/>
  <c r="AJ12" i="7"/>
  <c r="D47" i="13"/>
  <c r="AJ47" i="13"/>
  <c r="C47" i="14"/>
  <c r="AI21" i="9"/>
  <c r="AK21" i="9"/>
  <c r="AE21" i="13"/>
  <c r="AI32" i="7"/>
  <c r="AK32" i="7"/>
  <c r="AE32" i="8"/>
  <c r="AI34" i="8"/>
  <c r="AK34" i="8" s="1"/>
  <c r="AE34" i="9"/>
  <c r="AE45" i="13"/>
  <c r="AI45" i="9"/>
  <c r="AK45" i="9" s="1"/>
  <c r="AG35" i="8"/>
  <c r="AI35" i="7"/>
  <c r="AK35" i="7"/>
  <c r="AE28" i="9"/>
  <c r="AE22" i="9"/>
  <c r="AI22" i="8"/>
  <c r="AK22" i="8" s="1"/>
  <c r="AE25" i="13"/>
  <c r="AI25" i="9"/>
  <c r="AK25" i="9"/>
  <c r="AI38" i="9"/>
  <c r="AK38" i="9"/>
  <c r="AE38" i="13"/>
  <c r="AE41" i="9"/>
  <c r="AF46" i="8"/>
  <c r="AI47" i="7"/>
  <c r="AK47" i="7"/>
  <c r="AE47" i="8"/>
  <c r="AF44" i="8"/>
  <c r="AF42" i="8"/>
  <c r="AE36" i="13"/>
  <c r="AI36" i="9"/>
  <c r="AK36" i="9" s="1"/>
  <c r="AI31" i="8"/>
  <c r="AK31" i="8"/>
  <c r="AE31" i="9"/>
  <c r="AF19" i="8"/>
  <c r="AI19" i="7"/>
  <c r="AK19" i="7"/>
  <c r="AF15" i="8"/>
  <c r="AI15" i="7"/>
  <c r="AK15" i="7" s="1"/>
  <c r="AF14" i="8"/>
  <c r="AI14" i="7"/>
  <c r="AK14" i="7"/>
  <c r="AF10" i="9"/>
  <c r="AI10" i="8"/>
  <c r="AK10" i="8" s="1"/>
  <c r="AI7" i="8"/>
  <c r="AK7" i="8"/>
  <c r="AF7" i="9"/>
  <c r="AF18" i="8"/>
  <c r="AI18" i="7"/>
  <c r="AK18" i="7"/>
  <c r="AF16" i="8"/>
  <c r="AF13" i="8"/>
  <c r="AI13" i="7"/>
  <c r="AK13" i="7"/>
  <c r="AF12" i="8"/>
  <c r="AI12" i="7"/>
  <c r="AK12" i="7" s="1"/>
  <c r="AF11" i="8"/>
  <c r="AI11" i="7"/>
  <c r="AK11" i="7"/>
  <c r="AI8" i="8"/>
  <c r="AK8" i="8"/>
  <c r="AF8" i="9"/>
  <c r="AF9" i="9"/>
  <c r="AI33" i="7"/>
  <c r="AK33" i="7"/>
  <c r="AE33" i="8"/>
  <c r="AI29" i="8"/>
  <c r="AK29" i="8" s="1"/>
  <c r="AE29" i="9"/>
  <c r="AI23" i="8"/>
  <c r="AK23" i="8" s="1"/>
  <c r="AG23" i="9"/>
  <c r="D47" i="14"/>
  <c r="AJ47" i="14"/>
  <c r="C47" i="15"/>
  <c r="D47" i="15"/>
  <c r="AJ47" i="15" s="1"/>
  <c r="D45" i="14"/>
  <c r="AJ45" i="14" s="1"/>
  <c r="C45" i="15"/>
  <c r="D45" i="15" s="1"/>
  <c r="AJ45" i="15" s="1"/>
  <c r="D36" i="14"/>
  <c r="AJ36" i="14"/>
  <c r="C36" i="15"/>
  <c r="D36" i="15"/>
  <c r="AJ36" i="15" s="1"/>
  <c r="D15" i="9"/>
  <c r="AJ15" i="9" s="1"/>
  <c r="C15" i="13"/>
  <c r="D7" i="14"/>
  <c r="AJ7" i="14"/>
  <c r="C7" i="15"/>
  <c r="D7" i="15"/>
  <c r="AJ7" i="15" s="1"/>
  <c r="AE43" i="6"/>
  <c r="AI43" i="5"/>
  <c r="AK43" i="5"/>
  <c r="D50" i="13"/>
  <c r="AJ50" i="13"/>
  <c r="C50" i="14"/>
  <c r="D40" i="8"/>
  <c r="AJ40" i="8" s="1"/>
  <c r="C6" i="7"/>
  <c r="D6" i="6"/>
  <c r="AJ6" i="6"/>
  <c r="C22" i="8"/>
  <c r="D22" i="7"/>
  <c r="AJ22" i="7" s="1"/>
  <c r="AE42" i="7"/>
  <c r="AI42" i="6"/>
  <c r="AK42" i="6"/>
  <c r="AE46" i="7"/>
  <c r="AI46" i="6"/>
  <c r="AK46" i="6" s="1"/>
  <c r="C43" i="14"/>
  <c r="D43" i="13"/>
  <c r="AJ43" i="13"/>
  <c r="AE40" i="7"/>
  <c r="AI40" i="6"/>
  <c r="AK40" i="6" s="1"/>
  <c r="D10" i="13"/>
  <c r="AJ10" i="13" s="1"/>
  <c r="C10" i="14"/>
  <c r="C10" i="15" s="1"/>
  <c r="D10" i="15" s="1"/>
  <c r="AJ10" i="15" s="1"/>
  <c r="D30" i="14"/>
  <c r="AJ30" i="14"/>
  <c r="C30" i="15"/>
  <c r="D30" i="15"/>
  <c r="AJ30" i="15" s="1"/>
  <c r="AE44" i="6"/>
  <c r="AE44" i="7" s="1"/>
  <c r="AI44" i="5"/>
  <c r="AK44" i="5"/>
  <c r="C37" i="14"/>
  <c r="D37" i="13"/>
  <c r="AJ37" i="13" s="1"/>
  <c r="AE27" i="13"/>
  <c r="AI27" i="13" s="1"/>
  <c r="AK27" i="13" s="1"/>
  <c r="AI27" i="9"/>
  <c r="AK27" i="9"/>
  <c r="AE26" i="7"/>
  <c r="AI26" i="6"/>
  <c r="AK26" i="6" s="1"/>
  <c r="AG28" i="7"/>
  <c r="AG28" i="8" s="1"/>
  <c r="AI28" i="6"/>
  <c r="AK28" i="6"/>
  <c r="C18" i="14"/>
  <c r="D18" i="13"/>
  <c r="AJ18" i="13" s="1"/>
  <c r="AE37" i="7"/>
  <c r="AI37" i="7" s="1"/>
  <c r="AK37" i="7" s="1"/>
  <c r="AI37" i="6"/>
  <c r="AK37" i="6"/>
  <c r="AE21" i="14"/>
  <c r="AI21" i="13"/>
  <c r="AK21" i="13" s="1"/>
  <c r="AE34" i="13"/>
  <c r="AI34" i="9"/>
  <c r="AK34" i="9" s="1"/>
  <c r="AE32" i="9"/>
  <c r="AI32" i="8"/>
  <c r="AK32" i="8"/>
  <c r="AE45" i="14"/>
  <c r="AI45" i="13"/>
  <c r="AK45" i="13" s="1"/>
  <c r="AG35" i="9"/>
  <c r="AI35" i="8"/>
  <c r="AK35" i="8" s="1"/>
  <c r="AE41" i="13"/>
  <c r="AI25" i="13"/>
  <c r="AK25" i="13"/>
  <c r="AE25" i="14"/>
  <c r="AE22" i="13"/>
  <c r="AI22" i="9"/>
  <c r="AK22" i="9"/>
  <c r="AE38" i="14"/>
  <c r="AI38" i="13"/>
  <c r="AK38" i="13" s="1"/>
  <c r="AE28" i="13"/>
  <c r="AF46" i="9"/>
  <c r="AI31" i="9"/>
  <c r="AK31" i="9" s="1"/>
  <c r="AE31" i="13"/>
  <c r="AI47" i="8"/>
  <c r="AK47" i="8"/>
  <c r="AE47" i="9"/>
  <c r="AI36" i="13"/>
  <c r="AK36" i="13"/>
  <c r="AE36" i="14"/>
  <c r="AF42" i="9"/>
  <c r="AF44" i="9"/>
  <c r="AF9" i="13"/>
  <c r="AF8" i="13"/>
  <c r="AF7" i="13"/>
  <c r="AI7" i="9"/>
  <c r="AK7" i="9"/>
  <c r="AI11" i="8"/>
  <c r="AK11" i="8" s="1"/>
  <c r="AF11" i="9"/>
  <c r="AF12" i="9"/>
  <c r="AF13" i="9"/>
  <c r="AI13" i="8"/>
  <c r="AK13" i="8"/>
  <c r="AF16" i="9"/>
  <c r="AF18" i="9"/>
  <c r="AI18" i="8"/>
  <c r="AK18" i="8"/>
  <c r="AF10" i="13"/>
  <c r="AI10" i="9"/>
  <c r="AK10" i="9" s="1"/>
  <c r="AF14" i="9"/>
  <c r="AI14" i="8"/>
  <c r="AK14" i="8"/>
  <c r="AI15" i="8"/>
  <c r="AK15" i="8"/>
  <c r="AF15" i="9"/>
  <c r="AI19" i="8"/>
  <c r="AK19" i="8" s="1"/>
  <c r="AF19" i="9"/>
  <c r="AI19" i="9" s="1"/>
  <c r="AK19" i="9" s="1"/>
  <c r="AE33" i="9"/>
  <c r="AI33" i="8"/>
  <c r="AK33" i="8" s="1"/>
  <c r="AI29" i="9"/>
  <c r="AK29" i="9" s="1"/>
  <c r="AE29" i="13"/>
  <c r="AG23" i="13"/>
  <c r="D10" i="14"/>
  <c r="AJ10" i="14" s="1"/>
  <c r="AE37" i="8"/>
  <c r="AI28" i="7"/>
  <c r="AK28" i="7" s="1"/>
  <c r="AE27" i="14"/>
  <c r="AI44" i="6"/>
  <c r="AK44" i="6" s="1"/>
  <c r="C43" i="15"/>
  <c r="D43" i="15" s="1"/>
  <c r="AJ43" i="15" s="1"/>
  <c r="D43" i="14"/>
  <c r="AJ43" i="14"/>
  <c r="AE42" i="8"/>
  <c r="AI42" i="7"/>
  <c r="AK42" i="7" s="1"/>
  <c r="D6" i="7"/>
  <c r="AJ6" i="7" s="1"/>
  <c r="C6" i="8"/>
  <c r="D50" i="14"/>
  <c r="AJ50" i="14"/>
  <c r="C50" i="15"/>
  <c r="D50" i="15"/>
  <c r="AJ50" i="15" s="1"/>
  <c r="C15" i="14"/>
  <c r="D15" i="13"/>
  <c r="AJ15" i="13"/>
  <c r="C12" i="13"/>
  <c r="D12" i="9"/>
  <c r="AJ12" i="9" s="1"/>
  <c r="C18" i="15"/>
  <c r="D18" i="15" s="1"/>
  <c r="AJ18" i="15" s="1"/>
  <c r="D18" i="14"/>
  <c r="AJ18" i="14"/>
  <c r="AI26" i="7"/>
  <c r="AK26" i="7"/>
  <c r="AE26" i="8"/>
  <c r="C37" i="15"/>
  <c r="D37" i="15" s="1"/>
  <c r="AJ37" i="15" s="1"/>
  <c r="D37" i="14"/>
  <c r="AJ37" i="14"/>
  <c r="AE40" i="8"/>
  <c r="AE46" i="8"/>
  <c r="AE46" i="9" s="1"/>
  <c r="AI46" i="7"/>
  <c r="AK46" i="7"/>
  <c r="D22" i="8"/>
  <c r="AJ22" i="8"/>
  <c r="C40" i="13"/>
  <c r="D40" i="9"/>
  <c r="AJ40" i="9" s="1"/>
  <c r="AE43" i="7"/>
  <c r="AE43" i="8" s="1"/>
  <c r="AI43" i="6"/>
  <c r="AK43" i="6"/>
  <c r="AI21" i="14"/>
  <c r="AK21" i="14"/>
  <c r="AE21" i="15"/>
  <c r="AI21" i="15" s="1"/>
  <c r="AK21" i="15" s="1"/>
  <c r="AE45" i="15"/>
  <c r="AI45" i="15" s="1"/>
  <c r="AK45" i="15" s="1"/>
  <c r="AI45" i="14"/>
  <c r="AK45" i="14"/>
  <c r="AI32" i="9"/>
  <c r="AK32" i="9"/>
  <c r="AE32" i="13"/>
  <c r="AE34" i="14"/>
  <c r="AG35" i="13"/>
  <c r="AI35" i="9"/>
  <c r="AK35" i="9" s="1"/>
  <c r="AE28" i="14"/>
  <c r="AI25" i="14"/>
  <c r="AK25" i="14" s="1"/>
  <c r="AE25" i="15"/>
  <c r="AI25" i="15" s="1"/>
  <c r="AK25" i="15" s="1"/>
  <c r="AE41" i="14"/>
  <c r="AE38" i="15"/>
  <c r="AI38" i="15" s="1"/>
  <c r="AK38" i="15" s="1"/>
  <c r="AI38" i="14"/>
  <c r="AK38" i="14"/>
  <c r="AE22" i="14"/>
  <c r="AI22" i="13"/>
  <c r="AK22" i="13" s="1"/>
  <c r="AF46" i="13"/>
  <c r="AF44" i="13"/>
  <c r="AF42" i="13"/>
  <c r="AI36" i="14"/>
  <c r="AK36" i="14" s="1"/>
  <c r="AE36" i="15"/>
  <c r="AI36" i="15" s="1"/>
  <c r="AK36" i="15" s="1"/>
  <c r="AI47" i="9"/>
  <c r="AK47" i="9" s="1"/>
  <c r="AE47" i="13"/>
  <c r="AI31" i="13"/>
  <c r="AK31" i="13"/>
  <c r="AE31" i="14"/>
  <c r="AF19" i="13"/>
  <c r="AI19" i="13" s="1"/>
  <c r="AK19" i="13" s="1"/>
  <c r="AF15" i="13"/>
  <c r="AI15" i="9"/>
  <c r="AK15" i="9" s="1"/>
  <c r="AF16" i="13"/>
  <c r="AF12" i="13"/>
  <c r="AF11" i="13"/>
  <c r="AI11" i="13" s="1"/>
  <c r="AK11" i="13" s="1"/>
  <c r="AI11" i="9"/>
  <c r="AK11" i="9"/>
  <c r="AF14" i="13"/>
  <c r="AI14" i="9"/>
  <c r="AK14" i="9" s="1"/>
  <c r="AI10" i="13"/>
  <c r="AK10" i="13" s="1"/>
  <c r="AF10" i="14"/>
  <c r="AF10" i="15" s="1"/>
  <c r="AI10" i="15" s="1"/>
  <c r="AK10" i="15" s="1"/>
  <c r="AF18" i="13"/>
  <c r="AI18" i="9"/>
  <c r="AK18" i="9" s="1"/>
  <c r="AF13" i="13"/>
  <c r="AF13" i="14" s="1"/>
  <c r="AF13" i="15" s="1"/>
  <c r="AI13" i="9"/>
  <c r="AK13" i="9"/>
  <c r="AF7" i="14"/>
  <c r="AI7" i="13"/>
  <c r="AK7" i="13" s="1"/>
  <c r="AF8" i="14"/>
  <c r="AF8" i="15" s="1"/>
  <c r="AF9" i="14"/>
  <c r="AI33" i="9"/>
  <c r="AK33" i="9" s="1"/>
  <c r="AE33" i="13"/>
  <c r="AI33" i="13" s="1"/>
  <c r="AK33" i="13" s="1"/>
  <c r="AI29" i="13"/>
  <c r="AK29" i="13"/>
  <c r="AE29" i="14"/>
  <c r="AG23" i="14"/>
  <c r="D6" i="8"/>
  <c r="AJ6" i="8" s="1"/>
  <c r="D40" i="13"/>
  <c r="AJ40" i="13" s="1"/>
  <c r="C40" i="14"/>
  <c r="D40" i="14" s="1"/>
  <c r="AJ40" i="14" s="1"/>
  <c r="AI46" i="8"/>
  <c r="AK46" i="8" s="1"/>
  <c r="D15" i="14"/>
  <c r="AJ15" i="14" s="1"/>
  <c r="C15" i="15"/>
  <c r="D15" i="15" s="1"/>
  <c r="AJ15" i="15" s="1"/>
  <c r="AI27" i="14"/>
  <c r="AK27" i="14"/>
  <c r="AE27" i="15"/>
  <c r="AI27" i="15"/>
  <c r="AK27" i="15" s="1"/>
  <c r="AE37" i="9"/>
  <c r="AI37" i="8"/>
  <c r="AK37" i="8"/>
  <c r="C22" i="13"/>
  <c r="D22" i="9"/>
  <c r="AJ22" i="9" s="1"/>
  <c r="AI26" i="8"/>
  <c r="AK26" i="8" s="1"/>
  <c r="AE26" i="9"/>
  <c r="AI26" i="9" s="1"/>
  <c r="AK26" i="9" s="1"/>
  <c r="AI43" i="7"/>
  <c r="AK43" i="7" s="1"/>
  <c r="AE40" i="9"/>
  <c r="AE40" i="13" s="1"/>
  <c r="C12" i="14"/>
  <c r="D12" i="13"/>
  <c r="AJ12" i="13" s="1"/>
  <c r="AE42" i="9"/>
  <c r="AI42" i="9" s="1"/>
  <c r="AK42" i="9" s="1"/>
  <c r="AI42" i="8"/>
  <c r="AK42" i="8"/>
  <c r="AE32" i="14"/>
  <c r="AI32" i="13"/>
  <c r="AK32" i="13" s="1"/>
  <c r="AE34" i="15"/>
  <c r="AG35" i="14"/>
  <c r="AI35" i="13"/>
  <c r="AK35" i="13"/>
  <c r="AE22" i="15"/>
  <c r="AI22" i="15"/>
  <c r="AK22" i="15" s="1"/>
  <c r="AI22" i="14"/>
  <c r="AK22" i="14" s="1"/>
  <c r="AE41" i="15"/>
  <c r="AE28" i="15"/>
  <c r="AF46" i="14"/>
  <c r="AI31" i="14"/>
  <c r="AK31" i="14"/>
  <c r="AE31" i="15"/>
  <c r="AI31" i="15" s="1"/>
  <c r="AK31" i="15" s="1"/>
  <c r="AI47" i="13"/>
  <c r="AK47" i="13" s="1"/>
  <c r="AE47" i="14"/>
  <c r="AE47" i="15" s="1"/>
  <c r="AI47" i="15" s="1"/>
  <c r="AK47" i="15" s="1"/>
  <c r="AF42" i="14"/>
  <c r="AF44" i="14"/>
  <c r="AF9" i="15"/>
  <c r="AF7" i="15"/>
  <c r="AI7" i="15"/>
  <c r="AK7" i="15" s="1"/>
  <c r="AI7" i="14"/>
  <c r="AK7" i="14"/>
  <c r="AI13" i="13"/>
  <c r="AK13" i="13" s="1"/>
  <c r="AI18" i="13"/>
  <c r="AK18" i="13" s="1"/>
  <c r="AF18" i="14"/>
  <c r="AF18" i="15" s="1"/>
  <c r="AI18" i="15" s="1"/>
  <c r="AK18" i="15" s="1"/>
  <c r="AI14" i="13"/>
  <c r="AK14" i="13"/>
  <c r="AF14" i="14"/>
  <c r="AF11" i="14"/>
  <c r="AF11" i="15" s="1"/>
  <c r="AI11" i="15" s="1"/>
  <c r="AK11" i="15" s="1"/>
  <c r="AF12" i="14"/>
  <c r="AF16" i="14"/>
  <c r="AF15" i="14"/>
  <c r="AI15" i="13"/>
  <c r="AK15" i="13" s="1"/>
  <c r="AF19" i="14"/>
  <c r="AE29" i="15"/>
  <c r="AI29" i="15" s="1"/>
  <c r="AK29" i="15" s="1"/>
  <c r="AI29" i="14"/>
  <c r="AK29" i="14"/>
  <c r="AG23" i="15"/>
  <c r="AE42" i="13"/>
  <c r="AI42" i="13" s="1"/>
  <c r="AK42" i="13" s="1"/>
  <c r="AI37" i="9"/>
  <c r="AK37" i="9" s="1"/>
  <c r="AE37" i="13"/>
  <c r="AE37" i="14" s="1"/>
  <c r="C40" i="15"/>
  <c r="D40" i="15" s="1"/>
  <c r="AJ40" i="15" s="1"/>
  <c r="D12" i="14"/>
  <c r="AJ12" i="14" s="1"/>
  <c r="C12" i="15"/>
  <c r="D12" i="15" s="1"/>
  <c r="AJ12" i="15" s="1"/>
  <c r="C22" i="14"/>
  <c r="D22" i="13"/>
  <c r="AJ22" i="13"/>
  <c r="C6" i="13"/>
  <c r="C6" i="14" s="1"/>
  <c r="D6" i="9"/>
  <c r="AJ6" i="9"/>
  <c r="AE32" i="15"/>
  <c r="AI32" i="15"/>
  <c r="AK32" i="15" s="1"/>
  <c r="AI32" i="14"/>
  <c r="AK32" i="14" s="1"/>
  <c r="AG35" i="15"/>
  <c r="AI35" i="14"/>
  <c r="AK35" i="14" s="1"/>
  <c r="AF46" i="15"/>
  <c r="AI47" i="14"/>
  <c r="AK47" i="14" s="1"/>
  <c r="AF44" i="15"/>
  <c r="AF42" i="15"/>
  <c r="AF16" i="15"/>
  <c r="AF14" i="15"/>
  <c r="AI14" i="14"/>
  <c r="AK14" i="14"/>
  <c r="AI18" i="14"/>
  <c r="AK18" i="14" s="1"/>
  <c r="AF19" i="15"/>
  <c r="AF15" i="15"/>
  <c r="AI15" i="15"/>
  <c r="AK15" i="15" s="1"/>
  <c r="AI15" i="14"/>
  <c r="AK15" i="14" s="1"/>
  <c r="AF12" i="15"/>
  <c r="AE42" i="14"/>
  <c r="AE42" i="15" s="1"/>
  <c r="AI42" i="15" s="1"/>
  <c r="AK42" i="15" s="1"/>
  <c r="AI37" i="13"/>
  <c r="AK37" i="13" s="1"/>
  <c r="D6" i="13"/>
  <c r="AJ6" i="13" s="1"/>
  <c r="D22" i="14"/>
  <c r="AJ22" i="14" s="1"/>
  <c r="C22" i="15"/>
  <c r="D22" i="15" s="1"/>
  <c r="AJ22" i="15" s="1"/>
  <c r="AI42" i="14"/>
  <c r="AK42" i="14" s="1"/>
  <c r="AE37" i="15" l="1"/>
  <c r="AI37" i="15" s="1"/>
  <c r="AK37" i="15" s="1"/>
  <c r="AI37" i="14"/>
  <c r="AK37" i="14" s="1"/>
  <c r="C6" i="15"/>
  <c r="D6" i="15" s="1"/>
  <c r="AJ6" i="15" s="1"/>
  <c r="D6" i="14"/>
  <c r="AJ6" i="14" s="1"/>
  <c r="AE43" i="9"/>
  <c r="AI43" i="8"/>
  <c r="AK43" i="8" s="1"/>
  <c r="AG28" i="9"/>
  <c r="AI28" i="8"/>
  <c r="AK28" i="8" s="1"/>
  <c r="AI44" i="7"/>
  <c r="AK44" i="7" s="1"/>
  <c r="AE44" i="8"/>
  <c r="AE39" i="13"/>
  <c r="AI39" i="9"/>
  <c r="AK39" i="9" s="1"/>
  <c r="AG41" i="9"/>
  <c r="AI41" i="8"/>
  <c r="AK41" i="8" s="1"/>
  <c r="AE30" i="9"/>
  <c r="AI40" i="7"/>
  <c r="AK40" i="7" s="1"/>
  <c r="AG40" i="8"/>
  <c r="AE9" i="8"/>
  <c r="AI9" i="7"/>
  <c r="AK9" i="7" s="1"/>
  <c r="AE23" i="13"/>
  <c r="AI23" i="9"/>
  <c r="AK23" i="9" s="1"/>
  <c r="AF34" i="14"/>
  <c r="AI34" i="13"/>
  <c r="AK34" i="13" s="1"/>
  <c r="AE12" i="9"/>
  <c r="AI12" i="8"/>
  <c r="AK12" i="8" s="1"/>
  <c r="AE40" i="14"/>
  <c r="AE46" i="13"/>
  <c r="AI46" i="9"/>
  <c r="AK46" i="9" s="1"/>
  <c r="AG30" i="8"/>
  <c r="AG30" i="9" s="1"/>
  <c r="AG30" i="13" s="1"/>
  <c r="AG30" i="14" s="1"/>
  <c r="AG30" i="15" s="1"/>
  <c r="AI30" i="7"/>
  <c r="AK30" i="7" s="1"/>
  <c r="AE6" i="7"/>
  <c r="AI6" i="6"/>
  <c r="AK6" i="6" s="1"/>
  <c r="AE16" i="7"/>
  <c r="AI16" i="6"/>
  <c r="AK16" i="6" s="1"/>
  <c r="AE13" i="15"/>
  <c r="AI13" i="15" s="1"/>
  <c r="AK13" i="15" s="1"/>
  <c r="AI13" i="14"/>
  <c r="AK13" i="14" s="1"/>
  <c r="AE19" i="15"/>
  <c r="AI19" i="15" s="1"/>
  <c r="AK19" i="15" s="1"/>
  <c r="AI19" i="14"/>
  <c r="AK19" i="14" s="1"/>
  <c r="AE8" i="13"/>
  <c r="AI8" i="9"/>
  <c r="AK8" i="9" s="1"/>
  <c r="AI11" i="14"/>
  <c r="AK11" i="14" s="1"/>
  <c r="AE26" i="13"/>
  <c r="AE33" i="14"/>
  <c r="AI10" i="14"/>
  <c r="AK10" i="14" s="1"/>
  <c r="C27" i="15"/>
  <c r="D27" i="15" s="1"/>
  <c r="AJ27" i="15" s="1"/>
  <c r="C24" i="14"/>
  <c r="D24" i="13"/>
  <c r="AJ24" i="13" s="1"/>
  <c r="AI50" i="9"/>
  <c r="AK50" i="9" s="1"/>
  <c r="AE50" i="13"/>
  <c r="AI50" i="7"/>
  <c r="AK50" i="7" s="1"/>
  <c r="AE52" i="9"/>
  <c r="AI52" i="8"/>
  <c r="AK52" i="8" s="1"/>
  <c r="D11" i="13"/>
  <c r="AJ11" i="13" s="1"/>
  <c r="C11" i="14"/>
  <c r="D19" i="13"/>
  <c r="AJ19" i="13" s="1"/>
  <c r="C19" i="14"/>
  <c r="C39" i="14"/>
  <c r="D39" i="13"/>
  <c r="AJ39" i="13" s="1"/>
  <c r="AI52" i="7"/>
  <c r="AK52" i="7" s="1"/>
  <c r="D7" i="6"/>
  <c r="AJ7" i="6" s="1"/>
  <c r="C7" i="7"/>
  <c r="C13" i="8"/>
  <c r="D13" i="8" s="1"/>
  <c r="AJ13" i="8" s="1"/>
  <c r="D13" i="7"/>
  <c r="AJ13" i="7" s="1"/>
  <c r="D19" i="7"/>
  <c r="AJ19" i="7" s="1"/>
  <c r="C19" i="8"/>
  <c r="D19" i="8" s="1"/>
  <c r="AJ19" i="8" s="1"/>
  <c r="C32" i="7"/>
  <c r="D32" i="6"/>
  <c r="AJ32" i="6" s="1"/>
  <c r="D36" i="7"/>
  <c r="AJ36" i="7" s="1"/>
  <c r="C36" i="8"/>
  <c r="D36" i="8" s="1"/>
  <c r="AJ36" i="8" s="1"/>
  <c r="D51" i="7"/>
  <c r="AJ51" i="7" s="1"/>
  <c r="C51" i="8"/>
  <c r="D51" i="8" s="1"/>
  <c r="AJ51" i="8" s="1"/>
  <c r="C44" i="7"/>
  <c r="D44" i="6"/>
  <c r="AJ44" i="6" s="1"/>
  <c r="AE17" i="5"/>
  <c r="AI17" i="4"/>
  <c r="AK17" i="4" s="1"/>
  <c r="AI12" i="4"/>
  <c r="AK12" i="4" s="1"/>
  <c r="AI25" i="4"/>
  <c r="AK25" i="4" s="1"/>
  <c r="AI23" i="4"/>
  <c r="AK23" i="4" s="1"/>
  <c r="D16" i="13"/>
  <c r="AJ16" i="13" s="1"/>
  <c r="C16" i="14"/>
  <c r="AE49" i="9"/>
  <c r="AI49" i="8"/>
  <c r="AK49" i="8" s="1"/>
  <c r="D25" i="14"/>
  <c r="AJ25" i="14" s="1"/>
  <c r="C25" i="15"/>
  <c r="D25" i="15" s="1"/>
  <c r="AJ25" i="15" s="1"/>
  <c r="D34" i="13"/>
  <c r="AJ34" i="13" s="1"/>
  <c r="C34" i="14"/>
  <c r="D51" i="13"/>
  <c r="AJ51" i="13" s="1"/>
  <c r="C51" i="14"/>
  <c r="AE24" i="8"/>
  <c r="AI24" i="7"/>
  <c r="AK24" i="7" s="1"/>
  <c r="AI51" i="7"/>
  <c r="AK51" i="7" s="1"/>
  <c r="AE51" i="8"/>
  <c r="C49" i="6"/>
  <c r="D49" i="5"/>
  <c r="AJ49" i="5" s="1"/>
  <c r="C10" i="6"/>
  <c r="D10" i="5"/>
  <c r="AJ10" i="5" s="1"/>
  <c r="C14" i="6"/>
  <c r="D14" i="5"/>
  <c r="AJ14" i="5" s="1"/>
  <c r="C52" i="7"/>
  <c r="D52" i="6"/>
  <c r="AJ52" i="6" s="1"/>
  <c r="C9" i="7"/>
  <c r="D9" i="6"/>
  <c r="AJ9" i="6" s="1"/>
  <c r="C23" i="8"/>
  <c r="D23" i="8" s="1"/>
  <c r="AJ23" i="8" s="1"/>
  <c r="D23" i="7"/>
  <c r="AJ23" i="7" s="1"/>
  <c r="D26" i="7"/>
  <c r="AJ26" i="7" s="1"/>
  <c r="C26" i="8"/>
  <c r="D26" i="8" s="1"/>
  <c r="AJ26" i="8" s="1"/>
  <c r="C28" i="8"/>
  <c r="D28" i="8" s="1"/>
  <c r="AJ28" i="8" s="1"/>
  <c r="D28" i="7"/>
  <c r="AJ28" i="7" s="1"/>
  <c r="C31" i="7"/>
  <c r="D31" i="6"/>
  <c r="AJ31" i="6" s="1"/>
  <c r="C33" i="7"/>
  <c r="D33" i="6"/>
  <c r="AJ33" i="6" s="1"/>
  <c r="C38" i="7"/>
  <c r="D38" i="6"/>
  <c r="AJ38" i="6" s="1"/>
  <c r="C50" i="7"/>
  <c r="D50" i="6"/>
  <c r="AJ50" i="6" s="1"/>
  <c r="C42" i="8"/>
  <c r="D42" i="8" s="1"/>
  <c r="AJ42" i="8" s="1"/>
  <c r="D42" i="7"/>
  <c r="AJ42" i="7" s="1"/>
  <c r="AK14" i="1"/>
  <c r="AK41" i="1"/>
  <c r="AK37" i="1"/>
  <c r="AK27" i="1"/>
  <c r="C29" i="8"/>
  <c r="D29" i="8" s="1"/>
  <c r="AJ29" i="8" s="1"/>
  <c r="D25" i="7"/>
  <c r="AJ25" i="7" s="1"/>
  <c r="C25" i="8"/>
  <c r="D25" i="8" s="1"/>
  <c r="AJ25" i="8" s="1"/>
  <c r="AJ52" i="1"/>
  <c r="AJ34" i="7"/>
  <c r="AJ40" i="4"/>
  <c r="AJ42" i="3"/>
  <c r="AJ38" i="3"/>
  <c r="AJ32" i="3"/>
  <c r="AJ28" i="3"/>
  <c r="AJ26" i="3"/>
  <c r="AJ22" i="3"/>
  <c r="AJ15" i="3"/>
  <c r="AJ13" i="3"/>
  <c r="AJ9" i="3"/>
  <c r="AI51" i="8" l="1"/>
  <c r="AK51" i="8" s="1"/>
  <c r="AE51" i="9"/>
  <c r="D51" i="14"/>
  <c r="AJ51" i="14" s="1"/>
  <c r="C51" i="15"/>
  <c r="D51" i="15" s="1"/>
  <c r="AJ51" i="15" s="1"/>
  <c r="C34" i="15"/>
  <c r="D34" i="15" s="1"/>
  <c r="AJ34" i="15" s="1"/>
  <c r="D34" i="14"/>
  <c r="AJ34" i="14" s="1"/>
  <c r="C16" i="15"/>
  <c r="D16" i="15" s="1"/>
  <c r="AJ16" i="15" s="1"/>
  <c r="D16" i="14"/>
  <c r="AJ16" i="14" s="1"/>
  <c r="D7" i="7"/>
  <c r="AJ7" i="7" s="1"/>
  <c r="C7" i="8"/>
  <c r="D7" i="8" s="1"/>
  <c r="AJ7" i="8" s="1"/>
  <c r="C39" i="15"/>
  <c r="D39" i="15" s="1"/>
  <c r="AJ39" i="15" s="1"/>
  <c r="D39" i="14"/>
  <c r="AJ39" i="14" s="1"/>
  <c r="AE52" i="13"/>
  <c r="AI52" i="9"/>
  <c r="AK52" i="9" s="1"/>
  <c r="AE50" i="14"/>
  <c r="AI50" i="13"/>
  <c r="AK50" i="13" s="1"/>
  <c r="AI33" i="14"/>
  <c r="AK33" i="14" s="1"/>
  <c r="AE33" i="15"/>
  <c r="AI33" i="15" s="1"/>
  <c r="AK33" i="15" s="1"/>
  <c r="AE40" i="15"/>
  <c r="AG40" i="9"/>
  <c r="AI40" i="8"/>
  <c r="AK40" i="8" s="1"/>
  <c r="AE30" i="13"/>
  <c r="AI30" i="9"/>
  <c r="AK30" i="9" s="1"/>
  <c r="AE44" i="9"/>
  <c r="AI44" i="8"/>
  <c r="AK44" i="8" s="1"/>
  <c r="D50" i="7"/>
  <c r="AJ50" i="7" s="1"/>
  <c r="C50" i="8"/>
  <c r="D50" i="8" s="1"/>
  <c r="AJ50" i="8" s="1"/>
  <c r="D38" i="7"/>
  <c r="AJ38" i="7" s="1"/>
  <c r="C38" i="8"/>
  <c r="D38" i="8" s="1"/>
  <c r="AJ38" i="8" s="1"/>
  <c r="D33" i="7"/>
  <c r="AJ33" i="7" s="1"/>
  <c r="C33" i="8"/>
  <c r="D33" i="8" s="1"/>
  <c r="AJ33" i="8" s="1"/>
  <c r="C31" i="8"/>
  <c r="D31" i="8" s="1"/>
  <c r="AJ31" i="8" s="1"/>
  <c r="D31" i="7"/>
  <c r="AJ31" i="7" s="1"/>
  <c r="C9" i="8"/>
  <c r="D9" i="8" s="1"/>
  <c r="AJ9" i="8" s="1"/>
  <c r="D9" i="7"/>
  <c r="AJ9" i="7" s="1"/>
  <c r="D52" i="7"/>
  <c r="AJ52" i="7" s="1"/>
  <c r="C52" i="8"/>
  <c r="D52" i="8" s="1"/>
  <c r="AJ52" i="8" s="1"/>
  <c r="C14" i="7"/>
  <c r="D14" i="6"/>
  <c r="AJ14" i="6" s="1"/>
  <c r="C10" i="7"/>
  <c r="D10" i="6"/>
  <c r="AJ10" i="6" s="1"/>
  <c r="C49" i="7"/>
  <c r="D49" i="6"/>
  <c r="AJ49" i="6" s="1"/>
  <c r="AI24" i="8"/>
  <c r="AK24" i="8" s="1"/>
  <c r="AE24" i="9"/>
  <c r="AI49" i="9"/>
  <c r="AK49" i="9" s="1"/>
  <c r="AE49" i="13"/>
  <c r="AE17" i="6"/>
  <c r="AI17" i="5"/>
  <c r="AK17" i="5" s="1"/>
  <c r="D44" i="7"/>
  <c r="AJ44" i="7" s="1"/>
  <c r="C44" i="8"/>
  <c r="D44" i="8" s="1"/>
  <c r="AJ44" i="8" s="1"/>
  <c r="C32" i="8"/>
  <c r="D32" i="8" s="1"/>
  <c r="AJ32" i="8" s="1"/>
  <c r="D32" i="7"/>
  <c r="AJ32" i="7" s="1"/>
  <c r="D19" i="14"/>
  <c r="AJ19" i="14" s="1"/>
  <c r="C19" i="15"/>
  <c r="D19" i="15" s="1"/>
  <c r="AJ19" i="15" s="1"/>
  <c r="C11" i="15"/>
  <c r="D11" i="15" s="1"/>
  <c r="AJ11" i="15" s="1"/>
  <c r="D11" i="14"/>
  <c r="AJ11" i="14" s="1"/>
  <c r="D24" i="14"/>
  <c r="AJ24" i="14" s="1"/>
  <c r="C24" i="15"/>
  <c r="D24" i="15" s="1"/>
  <c r="AJ24" i="15" s="1"/>
  <c r="AI26" i="13"/>
  <c r="AK26" i="13" s="1"/>
  <c r="AE26" i="14"/>
  <c r="AE8" i="14"/>
  <c r="AI8" i="13"/>
  <c r="AK8" i="13" s="1"/>
  <c r="AI16" i="7"/>
  <c r="AK16" i="7" s="1"/>
  <c r="AE16" i="8"/>
  <c r="AI6" i="7"/>
  <c r="AK6" i="7" s="1"/>
  <c r="AE6" i="8"/>
  <c r="AE46" i="14"/>
  <c r="AI46" i="13"/>
  <c r="AK46" i="13" s="1"/>
  <c r="AE12" i="13"/>
  <c r="AI12" i="9"/>
  <c r="AK12" i="9" s="1"/>
  <c r="AF34" i="15"/>
  <c r="AI34" i="15" s="1"/>
  <c r="AK34" i="15" s="1"/>
  <c r="AI34" i="14"/>
  <c r="AK34" i="14" s="1"/>
  <c r="AE23" i="14"/>
  <c r="AI23" i="13"/>
  <c r="AK23" i="13" s="1"/>
  <c r="AI9" i="8"/>
  <c r="AK9" i="8" s="1"/>
  <c r="AE9" i="9"/>
  <c r="AI30" i="8"/>
  <c r="AK30" i="8" s="1"/>
  <c r="AI41" i="9"/>
  <c r="AK41" i="9" s="1"/>
  <c r="AG41" i="13"/>
  <c r="AI39" i="13"/>
  <c r="AK39" i="13" s="1"/>
  <c r="AE39" i="14"/>
  <c r="AG28" i="13"/>
  <c r="AI28" i="9"/>
  <c r="AK28" i="9" s="1"/>
  <c r="AE43" i="13"/>
  <c r="AI43" i="9"/>
  <c r="AK43" i="9" s="1"/>
  <c r="AE43" i="14" l="1"/>
  <c r="AI43" i="13"/>
  <c r="AK43" i="13" s="1"/>
  <c r="AI28" i="13"/>
  <c r="AK28" i="13" s="1"/>
  <c r="AG28" i="14"/>
  <c r="AE9" i="13"/>
  <c r="AI9" i="9"/>
  <c r="AK9" i="9" s="1"/>
  <c r="AI6" i="8"/>
  <c r="AK6" i="8" s="1"/>
  <c r="AE6" i="9"/>
  <c r="AE16" i="9"/>
  <c r="AI16" i="8"/>
  <c r="AK16" i="8" s="1"/>
  <c r="AE26" i="15"/>
  <c r="AI26" i="15" s="1"/>
  <c r="AK26" i="15" s="1"/>
  <c r="AI26" i="14"/>
  <c r="AK26" i="14" s="1"/>
  <c r="AE49" i="14"/>
  <c r="AI49" i="13"/>
  <c r="AK49" i="13" s="1"/>
  <c r="AI24" i="9"/>
  <c r="AK24" i="9" s="1"/>
  <c r="AE24" i="13"/>
  <c r="AE51" i="13"/>
  <c r="AI51" i="9"/>
  <c r="AK51" i="9" s="1"/>
  <c r="AI39" i="14"/>
  <c r="AK39" i="14" s="1"/>
  <c r="AE39" i="15"/>
  <c r="AI39" i="15" s="1"/>
  <c r="AK39" i="15" s="1"/>
  <c r="AG41" i="14"/>
  <c r="AI41" i="13"/>
  <c r="AK41" i="13" s="1"/>
  <c r="AE23" i="15"/>
  <c r="AI23" i="15" s="1"/>
  <c r="AK23" i="15" s="1"/>
  <c r="AI23" i="14"/>
  <c r="AK23" i="14" s="1"/>
  <c r="AE12" i="14"/>
  <c r="AI12" i="13"/>
  <c r="AK12" i="13" s="1"/>
  <c r="AI46" i="14"/>
  <c r="AK46" i="14" s="1"/>
  <c r="AE46" i="15"/>
  <c r="AI46" i="15" s="1"/>
  <c r="AK46" i="15" s="1"/>
  <c r="AE8" i="15"/>
  <c r="AI8" i="15" s="1"/>
  <c r="AK8" i="15" s="1"/>
  <c r="AI8" i="14"/>
  <c r="AK8" i="14" s="1"/>
  <c r="AE17" i="7"/>
  <c r="AI17" i="6"/>
  <c r="AK17" i="6" s="1"/>
  <c r="D49" i="7"/>
  <c r="AJ49" i="7" s="1"/>
  <c r="C49" i="8"/>
  <c r="D49" i="8" s="1"/>
  <c r="AJ49" i="8" s="1"/>
  <c r="C10" i="8"/>
  <c r="D10" i="8" s="1"/>
  <c r="AJ10" i="8" s="1"/>
  <c r="D10" i="7"/>
  <c r="AJ10" i="7" s="1"/>
  <c r="D14" i="7"/>
  <c r="AJ14" i="7" s="1"/>
  <c r="C14" i="8"/>
  <c r="D14" i="8" s="1"/>
  <c r="AJ14" i="8" s="1"/>
  <c r="AE44" i="13"/>
  <c r="AI44" i="9"/>
  <c r="AK44" i="9" s="1"/>
  <c r="AI30" i="13"/>
  <c r="AK30" i="13" s="1"/>
  <c r="AE30" i="14"/>
  <c r="AG40" i="13"/>
  <c r="AI40" i="9"/>
  <c r="AK40" i="9" s="1"/>
  <c r="AE50" i="15"/>
  <c r="AI50" i="15" s="1"/>
  <c r="AK50" i="15" s="1"/>
  <c r="AI50" i="14"/>
  <c r="AK50" i="14" s="1"/>
  <c r="AE52" i="14"/>
  <c r="AI52" i="13"/>
  <c r="AK52" i="13" s="1"/>
  <c r="AI30" i="14" l="1"/>
  <c r="AK30" i="14" s="1"/>
  <c r="AE30" i="15"/>
  <c r="AI30" i="15" s="1"/>
  <c r="AK30" i="15" s="1"/>
  <c r="AE24" i="14"/>
  <c r="AI24" i="13"/>
  <c r="AK24" i="13" s="1"/>
  <c r="AI6" i="9"/>
  <c r="AK6" i="9" s="1"/>
  <c r="AE6" i="13"/>
  <c r="AG28" i="15"/>
  <c r="AI28" i="15" s="1"/>
  <c r="AK28" i="15" s="1"/>
  <c r="AI28" i="14"/>
  <c r="AK28" i="14" s="1"/>
  <c r="AI52" i="14"/>
  <c r="AK52" i="14" s="1"/>
  <c r="AE52" i="15"/>
  <c r="AI52" i="15" s="1"/>
  <c r="AK52" i="15" s="1"/>
  <c r="AG40" i="14"/>
  <c r="AI40" i="13"/>
  <c r="AK40" i="13" s="1"/>
  <c r="AE44" i="14"/>
  <c r="AI44" i="13"/>
  <c r="AK44" i="13" s="1"/>
  <c r="AE17" i="8"/>
  <c r="AI17" i="7"/>
  <c r="AK17" i="7" s="1"/>
  <c r="AE12" i="15"/>
  <c r="AI12" i="15" s="1"/>
  <c r="AK12" i="15" s="1"/>
  <c r="AI12" i="14"/>
  <c r="AK12" i="14" s="1"/>
  <c r="AI41" i="14"/>
  <c r="AK41" i="14" s="1"/>
  <c r="AG41" i="15"/>
  <c r="AI41" i="15" s="1"/>
  <c r="AK41" i="15" s="1"/>
  <c r="AI51" i="13"/>
  <c r="AK51" i="13" s="1"/>
  <c r="AE51" i="14"/>
  <c r="AE49" i="15"/>
  <c r="AI49" i="15" s="1"/>
  <c r="AK49" i="15" s="1"/>
  <c r="AI49" i="14"/>
  <c r="AK49" i="14" s="1"/>
  <c r="AE16" i="13"/>
  <c r="AI16" i="9"/>
  <c r="AK16" i="9" s="1"/>
  <c r="AI9" i="13"/>
  <c r="AK9" i="13" s="1"/>
  <c r="AE9" i="14"/>
  <c r="AE43" i="15"/>
  <c r="AI43" i="15" s="1"/>
  <c r="AK43" i="15" s="1"/>
  <c r="AI43" i="14"/>
  <c r="AK43" i="14" s="1"/>
  <c r="AE9" i="15" l="1"/>
  <c r="AI9" i="15" s="1"/>
  <c r="AK9" i="15" s="1"/>
  <c r="AI9" i="14"/>
  <c r="AK9" i="14" s="1"/>
  <c r="AI51" i="14"/>
  <c r="AK51" i="14" s="1"/>
  <c r="AE51" i="15"/>
  <c r="AI51" i="15" s="1"/>
  <c r="AK51" i="15" s="1"/>
  <c r="AI6" i="13"/>
  <c r="AK6" i="13" s="1"/>
  <c r="AE6" i="14"/>
  <c r="AE16" i="14"/>
  <c r="AI16" i="13"/>
  <c r="AK16" i="13" s="1"/>
  <c r="AI17" i="8"/>
  <c r="AK17" i="8" s="1"/>
  <c r="AE17" i="9"/>
  <c r="AE44" i="15"/>
  <c r="AI44" i="15" s="1"/>
  <c r="AK44" i="15" s="1"/>
  <c r="AI44" i="14"/>
  <c r="AK44" i="14" s="1"/>
  <c r="AG40" i="15"/>
  <c r="AI40" i="15" s="1"/>
  <c r="AK40" i="15" s="1"/>
  <c r="AI40" i="14"/>
  <c r="AK40" i="14" s="1"/>
  <c r="AI24" i="14"/>
  <c r="AK24" i="14" s="1"/>
  <c r="AE24" i="15"/>
  <c r="AI24" i="15" s="1"/>
  <c r="AK24" i="15" s="1"/>
  <c r="AE17" i="13" l="1"/>
  <c r="AI17" i="9"/>
  <c r="AK17" i="9" s="1"/>
  <c r="AI6" i="14"/>
  <c r="AK6" i="14" s="1"/>
  <c r="AE6" i="15"/>
  <c r="AI6" i="15" s="1"/>
  <c r="AK6" i="15" s="1"/>
  <c r="AE16" i="15"/>
  <c r="AI16" i="15" s="1"/>
  <c r="AK16" i="15" s="1"/>
  <c r="AI16" i="14"/>
  <c r="AK16" i="14" s="1"/>
  <c r="AE17" i="14" l="1"/>
  <c r="AI17" i="13"/>
  <c r="AK17" i="13" s="1"/>
  <c r="AE17" i="15" l="1"/>
  <c r="AI17" i="15" s="1"/>
  <c r="AK17" i="15" s="1"/>
  <c r="AI17" i="14"/>
  <c r="AK17" i="14" s="1"/>
</calcChain>
</file>

<file path=xl/sharedStrings.xml><?xml version="1.0" encoding="utf-8"?>
<sst xmlns="http://schemas.openxmlformats.org/spreadsheetml/2006/main" count="1754" uniqueCount="155">
  <si>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</si>
  <si>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</si>
  <si>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</si>
  <si>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</si>
  <si>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</si>
  <si>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</si>
  <si>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</si>
  <si>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</si>
  <si>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</si>
  <si>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</si>
  <si>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</si>
  <si>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</si>
  <si>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</si>
  <si>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</si>
  <si>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</si>
  <si>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</si>
  <si>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</si>
  <si>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</si>
  <si>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</si>
  <si>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</si>
  <si>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</si>
  <si>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</si>
  <si>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</si>
  <si>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</si>
  <si>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</si>
  <si>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</si>
  <si>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</si>
  <si>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</si>
  <si>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</si>
  <si>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</si>
  <si>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</si>
  <si>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</si>
  <si>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</si>
  <si>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</si>
  <si>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</si>
  <si>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</si>
  <si>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</si>
  <si>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</si>
  <si>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</si>
  <si>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</si>
  <si>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</si>
  <si>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</si>
  <si>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</si>
  <si>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</si>
  <si>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</si>
  <si>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</si>
  <si>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</si>
  <si>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</si>
  <si>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</si>
  <si>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</si>
  <si>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</si>
  <si>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</si>
  <si>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</si>
  <si>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</si>
  <si>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</si>
  <si>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</si>
  <si>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</si>
  <si>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</si>
  <si>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</si>
  <si>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</si>
  <si>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</si>
  <si>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</si>
  <si>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</si>
  <si>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</si>
  <si>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</si>
  <si>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</si>
  <si>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</si>
  <si>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</si>
  <si>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</si>
  <si>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</si>
  <si>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</si>
  <si>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</si>
  <si>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</si>
  <si>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</si>
  <si>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</si>
  <si>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</si>
  <si>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</si>
  <si>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</si>
  <si>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</si>
  <si>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</si>
  <si>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</si>
  <si>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</si>
  <si>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</si>
  <si>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</si>
  <si>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>Рифапентин</t>
  </si>
  <si>
    <t>Етіонамід</t>
  </si>
  <si>
    <t>табл., капс., драже, 125 мг</t>
  </si>
  <si>
    <t>Бедаквілін</t>
  </si>
  <si>
    <t>Деламанід</t>
  </si>
  <si>
    <t>табл., капс., драже, 50 мг</t>
  </si>
  <si>
    <t>пляшки, флак. (сироп), 125 мг/31,25 мг в 5 мл</t>
  </si>
  <si>
    <t>Амікацин</t>
  </si>
  <si>
    <t>Амоксицилін з клав. кислотою</t>
  </si>
  <si>
    <t>Амоксицилін з клав.кислотою</t>
  </si>
  <si>
    <t xml:space="preserve">З них кіл-сть од.,  термін придатн. яких до 8 місяців, (ДБ, ГФ для ДБ ) </t>
  </si>
  <si>
    <t>Забезпечення протитуберкульозними препаратами  Сумської області станом на</t>
  </si>
  <si>
    <t>1530   93416</t>
  </si>
  <si>
    <t>31.03.2019 31.05.2019</t>
  </si>
  <si>
    <t>30.06.2019 31.08.2019</t>
  </si>
  <si>
    <t>312           2516</t>
  </si>
  <si>
    <t>291    80141</t>
  </si>
  <si>
    <t>30.04.2019  31.05.2019</t>
  </si>
  <si>
    <t>36     42994</t>
  </si>
  <si>
    <t>28.02.2019  30.04.2019</t>
  </si>
  <si>
    <t>553                 32               197</t>
  </si>
  <si>
    <t>31.03.2019  31.07.2019 01.08.2019</t>
  </si>
  <si>
    <t xml:space="preserve">В.о.обласного позаштатного фтизіатра__________________                               </t>
  </si>
  <si>
    <t>Т.ГОНТАРОВСЬКА</t>
  </si>
  <si>
    <t>620             67226</t>
  </si>
  <si>
    <t xml:space="preserve">31.03.2019        31.05.2019 </t>
  </si>
  <si>
    <t>218          4146</t>
  </si>
  <si>
    <t>31.07.2019  30.09.2019</t>
  </si>
  <si>
    <t>231    1926</t>
  </si>
  <si>
    <t>30.06.2019  31.08.2019</t>
  </si>
  <si>
    <t>291     55575</t>
  </si>
  <si>
    <t>110               190</t>
  </si>
  <si>
    <t>01.08.2019         31.03.2019</t>
  </si>
  <si>
    <t>Забезпечення протитуберкульозними препаратами Сумської області станом на</t>
  </si>
  <si>
    <t xml:space="preserve">Обласний позаштатний фтизіатр__________________                               </t>
  </si>
  <si>
    <t>Л,БОНДАРЕНКО</t>
  </si>
  <si>
    <t>58                      656</t>
  </si>
  <si>
    <t>38                     389</t>
  </si>
  <si>
    <t>Забезпечення протитуберкульозними препаратами  Сумській  області станом на</t>
  </si>
  <si>
    <t>33                3754</t>
  </si>
  <si>
    <t>31.08.2019 31.12.2019</t>
  </si>
  <si>
    <t>4207              45093</t>
  </si>
  <si>
    <t>31.12.2019 31.01.2020</t>
  </si>
  <si>
    <t>10                 20</t>
  </si>
  <si>
    <t>30.09.2019  31.01.2020</t>
  </si>
  <si>
    <t>В.Глиненко</t>
  </si>
  <si>
    <t>В.о.медичного директора</t>
  </si>
  <si>
    <t>2917              33702</t>
  </si>
  <si>
    <t xml:space="preserve"> 31.12.2019</t>
  </si>
  <si>
    <t xml:space="preserve">  31.01.2020</t>
  </si>
  <si>
    <t>31.12.2019  31.01.2020</t>
  </si>
  <si>
    <t xml:space="preserve">1186             20   </t>
  </si>
  <si>
    <t>2425  20932</t>
  </si>
  <si>
    <t>6839  462589</t>
  </si>
  <si>
    <t>29.02.2020  30.04.2020</t>
  </si>
  <si>
    <t>Забезпечення протитуберкульозними препаратами  Сумської  області станом на</t>
  </si>
  <si>
    <t>50    55771</t>
  </si>
  <si>
    <t>31.01.2020  01.06.2020</t>
  </si>
  <si>
    <t>4083   439817</t>
  </si>
  <si>
    <t>01.05.202001.06.2020  01.07.2020</t>
  </si>
  <si>
    <t>7387   1136   18114</t>
  </si>
  <si>
    <t>1359   13406</t>
  </si>
  <si>
    <t>-3760</t>
  </si>
  <si>
    <t>Сіртуро (Бедаквілін ) 100 мг. 188 табл/уп ,передано вКНП "Одеський обласний центр соціально значущих хвороб " ООР -3760 таблеток.</t>
  </si>
  <si>
    <t>2186   411987</t>
  </si>
  <si>
    <t>253         7106</t>
  </si>
  <si>
    <t>6465  983   14483</t>
  </si>
  <si>
    <t>01.05.2020 01.06.2020  01.07.2020</t>
  </si>
  <si>
    <t xml:space="preserve"> 01.06.2020</t>
  </si>
  <si>
    <t>972   384075</t>
  </si>
  <si>
    <t>5208  277   11709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</si>
</sst>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0" fontId="10" fillId="3" borderId="0" xfId="0" applyFont="1" applyFill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49" fontId="1" fillId="1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27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FFCC"/>
      <color rgb="FFCCECFF"/>
      <color rgb="FFF7F7F7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27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C31" sqref="C31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95</v>
      </c>
      <c r="B1" s="75"/>
      <c r="C1" s="75"/>
      <c r="D1" s="75"/>
      <c r="E1" s="75"/>
      <c r="F1" s="75"/>
      <c r="G1" s="43">
        <v>43497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76</v>
      </c>
      <c r="U2" s="82"/>
      <c r="V2" s="82"/>
      <c r="W2" s="66" t="s">
        <v>77</v>
      </c>
      <c r="X2" s="66" t="s">
        <v>78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2">
        <v>43466</v>
      </c>
    </row>
    <row r="3" spans="1:38" s="17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82</v>
      </c>
      <c r="AK3" s="52" t="s">
        <v>83</v>
      </c>
      <c r="AL3" s="33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7">
        <v>113918</v>
      </c>
      <c r="D6" s="1">
        <f>C6/12</f>
        <v>9493.1666666666661</v>
      </c>
      <c r="E6" s="36">
        <v>172145</v>
      </c>
      <c r="F6" s="36"/>
      <c r="G6" s="36"/>
      <c r="H6" s="36"/>
      <c r="I6" s="36"/>
      <c r="J6" s="40"/>
      <c r="K6" s="36"/>
      <c r="L6" s="36"/>
      <c r="M6" s="36">
        <v>11282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160863</v>
      </c>
      <c r="Z6" s="9">
        <f>(F6+J6)-N6</f>
        <v>0</v>
      </c>
      <c r="AA6" s="9">
        <f>(G6+K6+U6+W6)-O6-R6-X6</f>
        <v>0</v>
      </c>
      <c r="AB6" s="37"/>
      <c r="AC6" s="49"/>
      <c r="AD6" s="9">
        <f>(H6+L6+V6+X6)-S6-P6-W6</f>
        <v>0</v>
      </c>
      <c r="AE6" s="9">
        <f>M6</f>
        <v>11282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11282</v>
      </c>
      <c r="AJ6" s="10">
        <f>(Y6+Z6+AA6)/D6</f>
        <v>16.945135974999562</v>
      </c>
      <c r="AK6" s="10">
        <f>(Y6+Z6+AA6)/AI6</f>
        <v>14.258376174437156</v>
      </c>
    </row>
    <row r="7" spans="1:38" ht="25.5" customHeight="1" x14ac:dyDescent="0.25">
      <c r="A7" s="25" t="s">
        <v>2</v>
      </c>
      <c r="B7" s="25" t="s">
        <v>35</v>
      </c>
      <c r="C7" s="37">
        <v>990944</v>
      </c>
      <c r="D7" s="1">
        <f t="shared" ref="D7:D51" si="0">C7/12</f>
        <v>82578.666666666672</v>
      </c>
      <c r="E7" s="36">
        <v>1934173</v>
      </c>
      <c r="F7" s="36"/>
      <c r="G7" s="36"/>
      <c r="H7" s="36"/>
      <c r="I7" s="36"/>
      <c r="J7" s="36"/>
      <c r="K7" s="36"/>
      <c r="L7" s="36"/>
      <c r="M7" s="36">
        <v>13384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1920789</v>
      </c>
      <c r="Z7" s="9">
        <f t="shared" ref="Z7:Z52" si="2">(F7+J7)-N7</f>
        <v>0</v>
      </c>
      <c r="AA7" s="9">
        <f t="shared" ref="AA7:AA52" si="3">(G7+K7+U7+W7)-O7-R7-X7</f>
        <v>0</v>
      </c>
      <c r="AB7" s="36"/>
      <c r="AC7" s="38"/>
      <c r="AD7" s="9">
        <f t="shared" ref="AD7:AD52" si="4">(H7+L7+V7+X7)-S7-P7-W7</f>
        <v>0</v>
      </c>
      <c r="AE7" s="9">
        <f t="shared" ref="AE7:AE51" si="5">M7</f>
        <v>13384</v>
      </c>
      <c r="AF7" s="9">
        <f t="shared" ref="AF7:AF52" si="6">N7</f>
        <v>0</v>
      </c>
      <c r="AG7" s="9">
        <f t="shared" ref="AG7:AG52" si="7">O7</f>
        <v>0</v>
      </c>
      <c r="AH7" s="9">
        <f t="shared" ref="AH7:AH52" si="8">P7</f>
        <v>0</v>
      </c>
      <c r="AI7" s="1">
        <f t="shared" ref="AI7:AI51" si="9">ROUND((AE7+AF7+AG7)/$AL$3,0)</f>
        <v>13384</v>
      </c>
      <c r="AJ7" s="10">
        <f t="shared" ref="AJ7:AJ52" si="10">(Y7+Z7+AA7)/D7</f>
        <v>23.260111570381373</v>
      </c>
      <c r="AK7" s="10">
        <f t="shared" ref="AK7:AK51" si="11">(Y7+Z7+AA7)/AI7</f>
        <v>143.51382247459654</v>
      </c>
    </row>
    <row r="8" spans="1:38" ht="29.25" customHeight="1" x14ac:dyDescent="0.25">
      <c r="A8" s="25" t="s">
        <v>2</v>
      </c>
      <c r="B8" s="25" t="s">
        <v>40</v>
      </c>
      <c r="C8" s="37"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 t="shared" si="5"/>
        <v>0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0</v>
      </c>
      <c r="AJ8" s="10">
        <f t="shared" si="10"/>
        <v>0</v>
      </c>
      <c r="AK8" s="10" t="e">
        <f t="shared" si="11"/>
        <v>#DIV/0!</v>
      </c>
    </row>
    <row r="9" spans="1:38" ht="30.75" customHeight="1" x14ac:dyDescent="0.25">
      <c r="A9" s="25" t="s">
        <v>2</v>
      </c>
      <c r="B9" s="25" t="s">
        <v>58</v>
      </c>
      <c r="C9" s="37">
        <v>1266</v>
      </c>
      <c r="D9" s="1">
        <f t="shared" si="0"/>
        <v>105.5</v>
      </c>
      <c r="E9" s="36">
        <v>2520</v>
      </c>
      <c r="F9" s="36"/>
      <c r="G9" s="36"/>
      <c r="H9" s="36"/>
      <c r="I9" s="36"/>
      <c r="J9" s="36"/>
      <c r="K9" s="36"/>
      <c r="L9" s="36"/>
      <c r="M9" s="36">
        <v>0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2520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 t="shared" si="10"/>
        <v>23.886255924170616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7">
        <v>288010</v>
      </c>
      <c r="D10" s="1">
        <f t="shared" si="0"/>
        <v>24000.833333333332</v>
      </c>
      <c r="E10" s="36">
        <v>334590</v>
      </c>
      <c r="F10" s="36"/>
      <c r="G10" s="36"/>
      <c r="H10" s="36"/>
      <c r="I10" s="36"/>
      <c r="J10" s="36"/>
      <c r="K10" s="36"/>
      <c r="L10" s="36"/>
      <c r="M10" s="36">
        <v>23357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311233</v>
      </c>
      <c r="Z10" s="9">
        <f t="shared" si="2"/>
        <v>0</v>
      </c>
      <c r="AA10" s="9">
        <f t="shared" si="3"/>
        <v>0</v>
      </c>
      <c r="AB10" s="37" t="s">
        <v>100</v>
      </c>
      <c r="AC10" s="49" t="s">
        <v>101</v>
      </c>
      <c r="AD10" s="9">
        <f t="shared" si="4"/>
        <v>0</v>
      </c>
      <c r="AE10" s="9">
        <f t="shared" si="5"/>
        <v>23357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23357</v>
      </c>
      <c r="AJ10" s="10">
        <f t="shared" si="10"/>
        <v>12.967591403076282</v>
      </c>
      <c r="AK10" s="10">
        <f t="shared" si="11"/>
        <v>13.325041743374577</v>
      </c>
    </row>
    <row r="11" spans="1:38" ht="32.25" customHeight="1" x14ac:dyDescent="0.25">
      <c r="A11" s="25" t="s">
        <v>3</v>
      </c>
      <c r="B11" s="25" t="s">
        <v>57</v>
      </c>
      <c r="C11" s="37"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0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 t="shared" si="10"/>
        <v>0</v>
      </c>
      <c r="AK11" s="10" t="e">
        <f t="shared" si="11"/>
        <v>#DIV/0!</v>
      </c>
    </row>
    <row r="12" spans="1:38" ht="32.25" customHeight="1" x14ac:dyDescent="0.25">
      <c r="A12" s="25" t="s">
        <v>84</v>
      </c>
      <c r="B12" s="25" t="s">
        <v>36</v>
      </c>
      <c r="C12" s="37"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0</v>
      </c>
      <c r="AK12" s="10" t="e">
        <f t="shared" si="11"/>
        <v>#DIV/0!</v>
      </c>
    </row>
    <row r="13" spans="1:38" ht="31.5" customHeight="1" x14ac:dyDescent="0.25">
      <c r="A13" s="25" t="s">
        <v>4</v>
      </c>
      <c r="B13" s="25" t="s">
        <v>36</v>
      </c>
      <c r="C13" s="37">
        <v>1963</v>
      </c>
      <c r="D13" s="1">
        <f t="shared" si="0"/>
        <v>163.58333333333334</v>
      </c>
      <c r="E13" s="36">
        <v>7</v>
      </c>
      <c r="F13" s="36"/>
      <c r="G13" s="36"/>
      <c r="H13" s="36"/>
      <c r="I13" s="36"/>
      <c r="J13" s="36"/>
      <c r="K13" s="36"/>
      <c r="L13" s="36"/>
      <c r="M13" s="36">
        <v>7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 t="shared" si="5"/>
        <v>7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7</v>
      </c>
      <c r="AJ13" s="10">
        <f t="shared" si="10"/>
        <v>0</v>
      </c>
      <c r="AK13" s="10">
        <f t="shared" si="11"/>
        <v>0</v>
      </c>
    </row>
    <row r="14" spans="1:38" ht="31.5" customHeight="1" x14ac:dyDescent="0.25">
      <c r="A14" s="25" t="s">
        <v>19</v>
      </c>
      <c r="B14" s="25" t="s">
        <v>37</v>
      </c>
      <c r="C14" s="37">
        <v>412907</v>
      </c>
      <c r="D14" s="1">
        <f t="shared" si="0"/>
        <v>34408.916666666664</v>
      </c>
      <c r="E14" s="36">
        <v>63779</v>
      </c>
      <c r="F14" s="36"/>
      <c r="G14" s="36"/>
      <c r="H14" s="36"/>
      <c r="I14" s="36"/>
      <c r="J14" s="36"/>
      <c r="K14" s="36"/>
      <c r="L14" s="36"/>
      <c r="M14" s="36">
        <v>28833</v>
      </c>
      <c r="N14" s="36"/>
      <c r="O14" s="36"/>
      <c r="P14" s="36"/>
      <c r="Q14" s="36"/>
      <c r="R14" s="36"/>
      <c r="S14" s="36"/>
      <c r="T14" s="36">
        <v>60000</v>
      </c>
      <c r="U14" s="36"/>
      <c r="V14" s="36"/>
      <c r="W14" s="36"/>
      <c r="X14" s="36"/>
      <c r="Y14" s="9">
        <f>(E14+I14+T14)-M14-Q14</f>
        <v>94946</v>
      </c>
      <c r="Z14" s="9">
        <f t="shared" si="2"/>
        <v>0</v>
      </c>
      <c r="AA14" s="9">
        <f t="shared" si="3"/>
        <v>0</v>
      </c>
      <c r="AB14" s="37" t="s">
        <v>96</v>
      </c>
      <c r="AC14" s="49" t="s">
        <v>97</v>
      </c>
      <c r="AD14" s="9">
        <f t="shared" si="4"/>
        <v>0</v>
      </c>
      <c r="AE14" s="9">
        <f>M14</f>
        <v>28833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28833</v>
      </c>
      <c r="AJ14" s="10">
        <f t="shared" si="10"/>
        <v>2.7593429028812784</v>
      </c>
      <c r="AK14" s="10">
        <f t="shared" si="11"/>
        <v>3.2929629244268721</v>
      </c>
    </row>
    <row r="15" spans="1:38" ht="31.5" customHeight="1" x14ac:dyDescent="0.25">
      <c r="A15" s="25" t="s">
        <v>19</v>
      </c>
      <c r="B15" s="25" t="s">
        <v>24</v>
      </c>
      <c r="C15" s="37"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 t="shared" si="5"/>
        <v>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0</v>
      </c>
      <c r="AJ15" s="10" t="e">
        <f t="shared" si="10"/>
        <v>#DIV/0!</v>
      </c>
      <c r="AK15" s="10" t="e">
        <f t="shared" si="11"/>
        <v>#DIV/0!</v>
      </c>
    </row>
    <row r="16" spans="1:38" ht="31.5" customHeight="1" x14ac:dyDescent="0.25">
      <c r="A16" s="25" t="s">
        <v>19</v>
      </c>
      <c r="B16" s="25" t="s">
        <v>36</v>
      </c>
      <c r="C16" s="37"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>(E16+I16+T16)-M16-Q16</f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 t="shared" si="5"/>
        <v>0</v>
      </c>
      <c r="AF16" s="9">
        <f t="shared" si="6"/>
        <v>0</v>
      </c>
      <c r="AG16" s="9">
        <f t="shared" si="7"/>
        <v>0</v>
      </c>
      <c r="AH16" s="9">
        <f t="shared" si="8"/>
        <v>0</v>
      </c>
      <c r="AI16" s="1">
        <f t="shared" si="9"/>
        <v>0</v>
      </c>
      <c r="AJ16" s="10">
        <f t="shared" si="10"/>
        <v>0</v>
      </c>
      <c r="AK16" s="10" t="e">
        <f t="shared" si="11"/>
        <v>#DIV/0!</v>
      </c>
    </row>
    <row r="17" spans="1:37" ht="24.75" customHeight="1" x14ac:dyDescent="0.25">
      <c r="A17" s="25" t="s">
        <v>5</v>
      </c>
      <c r="B17" s="25" t="s">
        <v>24</v>
      </c>
      <c r="C17" s="37">
        <v>213593</v>
      </c>
      <c r="D17" s="1">
        <f t="shared" si="0"/>
        <v>17799.416666666668</v>
      </c>
      <c r="E17" s="36">
        <v>356747</v>
      </c>
      <c r="F17" s="36"/>
      <c r="G17" s="36"/>
      <c r="H17" s="36"/>
      <c r="I17" s="36"/>
      <c r="J17" s="36"/>
      <c r="K17" s="36"/>
      <c r="L17" s="36"/>
      <c r="M17" s="36">
        <v>9283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347464</v>
      </c>
      <c r="Z17" s="9">
        <f t="shared" si="2"/>
        <v>0</v>
      </c>
      <c r="AA17" s="9">
        <f t="shared" si="3"/>
        <v>0</v>
      </c>
      <c r="AB17" s="36"/>
      <c r="AC17" s="38"/>
      <c r="AD17" s="9">
        <f t="shared" si="4"/>
        <v>0</v>
      </c>
      <c r="AE17" s="9">
        <f t="shared" si="5"/>
        <v>9283</v>
      </c>
      <c r="AF17" s="9">
        <f t="shared" si="6"/>
        <v>0</v>
      </c>
      <c r="AG17" s="9">
        <f t="shared" si="7"/>
        <v>0</v>
      </c>
      <c r="AH17" s="9">
        <f t="shared" si="8"/>
        <v>0</v>
      </c>
      <c r="AI17" s="1">
        <f t="shared" si="9"/>
        <v>9283</v>
      </c>
      <c r="AJ17" s="10">
        <f t="shared" si="10"/>
        <v>19.521089174270692</v>
      </c>
      <c r="AK17" s="10">
        <f t="shared" si="11"/>
        <v>37.430141118173005</v>
      </c>
    </row>
    <row r="18" spans="1:37" ht="24.75" customHeight="1" x14ac:dyDescent="0.25">
      <c r="A18" s="25" t="s">
        <v>5</v>
      </c>
      <c r="B18" s="25" t="s">
        <v>27</v>
      </c>
      <c r="C18" s="37"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 t="shared" si="5"/>
        <v>0</v>
      </c>
      <c r="AF18" s="9">
        <f t="shared" si="6"/>
        <v>0</v>
      </c>
      <c r="AG18" s="9">
        <f t="shared" si="7"/>
        <v>0</v>
      </c>
      <c r="AH18" s="9">
        <f t="shared" si="8"/>
        <v>0</v>
      </c>
      <c r="AI18" s="1">
        <f t="shared" si="9"/>
        <v>0</v>
      </c>
      <c r="AJ18" s="10">
        <f t="shared" si="10"/>
        <v>0</v>
      </c>
      <c r="AK18" s="10" t="e">
        <f t="shared" si="11"/>
        <v>#DIV/0!</v>
      </c>
    </row>
    <row r="19" spans="1:37" ht="32.25" customHeight="1" x14ac:dyDescent="0.25">
      <c r="A19" s="25" t="s">
        <v>5</v>
      </c>
      <c r="B19" s="25" t="s">
        <v>58</v>
      </c>
      <c r="C19" s="37"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 t="shared" si="5"/>
        <v>0</v>
      </c>
      <c r="AF19" s="9">
        <f t="shared" si="6"/>
        <v>0</v>
      </c>
      <c r="AG19" s="9">
        <f t="shared" si="7"/>
        <v>0</v>
      </c>
      <c r="AH19" s="9">
        <f t="shared" si="8"/>
        <v>0</v>
      </c>
      <c r="AI19" s="1">
        <f t="shared" si="9"/>
        <v>0</v>
      </c>
      <c r="AJ19" s="10">
        <f t="shared" si="10"/>
        <v>0</v>
      </c>
      <c r="AK19" s="10" t="e">
        <f t="shared" si="11"/>
        <v>#DIV/0!</v>
      </c>
    </row>
    <row r="20" spans="1:37" ht="23.25" customHeight="1" x14ac:dyDescent="0.25">
      <c r="A20" s="69" t="s">
        <v>6</v>
      </c>
      <c r="B20" s="7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30" customHeight="1" x14ac:dyDescent="0.25">
      <c r="A21" s="25" t="s">
        <v>7</v>
      </c>
      <c r="B21" s="25" t="s">
        <v>39</v>
      </c>
      <c r="C21" s="37">
        <v>11223</v>
      </c>
      <c r="D21" s="1">
        <f t="shared" si="0"/>
        <v>935.25</v>
      </c>
      <c r="E21" s="56">
        <v>9178</v>
      </c>
      <c r="F21" s="36"/>
      <c r="G21" s="36"/>
      <c r="H21" s="36"/>
      <c r="I21" s="36"/>
      <c r="J21" s="36"/>
      <c r="K21" s="36"/>
      <c r="L21" s="36"/>
      <c r="M21" s="36">
        <v>1439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7739</v>
      </c>
      <c r="Z21" s="9">
        <f t="shared" si="2"/>
        <v>0</v>
      </c>
      <c r="AA21" s="9">
        <f t="shared" si="3"/>
        <v>0</v>
      </c>
      <c r="AB21" s="36">
        <v>20</v>
      </c>
      <c r="AC21" s="38">
        <v>43738</v>
      </c>
      <c r="AD21" s="9">
        <f t="shared" si="4"/>
        <v>0</v>
      </c>
      <c r="AE21" s="9">
        <f t="shared" si="5"/>
        <v>1439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1439</v>
      </c>
      <c r="AJ21" s="10">
        <f t="shared" si="10"/>
        <v>8.2747928361400689</v>
      </c>
      <c r="AK21" s="10">
        <f t="shared" si="11"/>
        <v>5.378040305767894</v>
      </c>
    </row>
    <row r="22" spans="1:37" ht="30" customHeight="1" x14ac:dyDescent="0.25">
      <c r="A22" s="25" t="s">
        <v>91</v>
      </c>
      <c r="B22" s="25" t="s">
        <v>39</v>
      </c>
      <c r="C22" s="37"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 t="shared" si="5"/>
        <v>0</v>
      </c>
      <c r="AF22" s="9">
        <f t="shared" si="6"/>
        <v>0</v>
      </c>
      <c r="AG22" s="9">
        <f t="shared" si="7"/>
        <v>0</v>
      </c>
      <c r="AH22" s="9">
        <f t="shared" si="8"/>
        <v>0</v>
      </c>
      <c r="AI22" s="1">
        <f t="shared" si="9"/>
        <v>0</v>
      </c>
      <c r="AJ22" s="10" t="e">
        <f t="shared" si="10"/>
        <v>#DIV/0!</v>
      </c>
      <c r="AK22" s="10" t="e">
        <f t="shared" si="11"/>
        <v>#DIV/0!</v>
      </c>
    </row>
    <row r="23" spans="1:37" ht="31.5" customHeight="1" x14ac:dyDescent="0.25">
      <c r="A23" s="25" t="s">
        <v>20</v>
      </c>
      <c r="B23" s="25" t="s">
        <v>38</v>
      </c>
      <c r="C23" s="37">
        <v>230063</v>
      </c>
      <c r="D23" s="1">
        <f t="shared" si="0"/>
        <v>19171.916666666668</v>
      </c>
      <c r="E23" s="36">
        <v>57184</v>
      </c>
      <c r="F23" s="36"/>
      <c r="G23" s="36">
        <v>152712</v>
      </c>
      <c r="H23" s="36">
        <v>47497</v>
      </c>
      <c r="I23" s="36"/>
      <c r="J23" s="36"/>
      <c r="K23" s="36"/>
      <c r="L23" s="36"/>
      <c r="M23" s="36">
        <v>3214</v>
      </c>
      <c r="N23" s="36"/>
      <c r="O23" s="36">
        <f>13771+1470</f>
        <v>15241</v>
      </c>
      <c r="P23" s="36">
        <v>810</v>
      </c>
      <c r="Q23" s="36"/>
      <c r="R23" s="36"/>
      <c r="S23" s="36"/>
      <c r="T23" s="36"/>
      <c r="U23" s="36"/>
      <c r="V23" s="36"/>
      <c r="W23" s="36"/>
      <c r="X23" s="36"/>
      <c r="Y23" s="9">
        <f t="shared" si="1"/>
        <v>53970</v>
      </c>
      <c r="Z23" s="9">
        <f t="shared" si="2"/>
        <v>0</v>
      </c>
      <c r="AA23" s="9">
        <f t="shared" si="3"/>
        <v>137471</v>
      </c>
      <c r="AB23" s="36">
        <v>50</v>
      </c>
      <c r="AC23" s="57">
        <v>43556</v>
      </c>
      <c r="AD23" s="9">
        <f t="shared" si="4"/>
        <v>46687</v>
      </c>
      <c r="AE23" s="9">
        <f t="shared" si="5"/>
        <v>3214</v>
      </c>
      <c r="AF23" s="9">
        <f t="shared" si="6"/>
        <v>0</v>
      </c>
      <c r="AG23" s="9">
        <f t="shared" si="7"/>
        <v>15241</v>
      </c>
      <c r="AH23" s="9">
        <f t="shared" si="8"/>
        <v>810</v>
      </c>
      <c r="AI23" s="1">
        <f t="shared" si="9"/>
        <v>18455</v>
      </c>
      <c r="AJ23" s="10">
        <f t="shared" si="10"/>
        <v>9.9854909307450566</v>
      </c>
      <c r="AK23" s="10">
        <f t="shared" si="11"/>
        <v>10.373394743971824</v>
      </c>
    </row>
    <row r="24" spans="1:37" ht="31.5" customHeight="1" x14ac:dyDescent="0.25">
      <c r="A24" s="25" t="s">
        <v>85</v>
      </c>
      <c r="B24" s="25" t="s">
        <v>86</v>
      </c>
      <c r="C24" s="37"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 t="shared" si="5"/>
        <v>0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0</v>
      </c>
      <c r="AJ24" s="10">
        <f t="shared" si="10"/>
        <v>0</v>
      </c>
      <c r="AK24" s="10" t="e">
        <f t="shared" si="11"/>
        <v>#DIV/0!</v>
      </c>
    </row>
    <row r="25" spans="1:37" ht="32.25" customHeight="1" x14ac:dyDescent="0.25">
      <c r="A25" s="25" t="s">
        <v>8</v>
      </c>
      <c r="B25" s="25" t="s">
        <v>38</v>
      </c>
      <c r="C25" s="37">
        <v>23775</v>
      </c>
      <c r="D25" s="1">
        <f t="shared" si="0"/>
        <v>1981.25</v>
      </c>
      <c r="E25" s="36">
        <v>72884</v>
      </c>
      <c r="F25" s="36"/>
      <c r="G25" s="36"/>
      <c r="H25" s="36">
        <v>650</v>
      </c>
      <c r="I25" s="36"/>
      <c r="J25" s="36"/>
      <c r="K25" s="36"/>
      <c r="L25" s="36"/>
      <c r="M25" s="36">
        <v>17354</v>
      </c>
      <c r="N25" s="36"/>
      <c r="O25" s="36"/>
      <c r="P25" s="36">
        <v>292</v>
      </c>
      <c r="Q25" s="36"/>
      <c r="R25" s="36"/>
      <c r="S25" s="36"/>
      <c r="T25" s="36"/>
      <c r="U25" s="36"/>
      <c r="V25" s="36"/>
      <c r="W25" s="36"/>
      <c r="X25" s="36"/>
      <c r="Y25" s="9">
        <f t="shared" si="1"/>
        <v>55530</v>
      </c>
      <c r="Z25" s="9">
        <f t="shared" si="2"/>
        <v>0</v>
      </c>
      <c r="AA25" s="9">
        <f t="shared" si="3"/>
        <v>0</v>
      </c>
      <c r="AB25" s="37" t="s">
        <v>102</v>
      </c>
      <c r="AC25" s="49" t="s">
        <v>103</v>
      </c>
      <c r="AD25" s="9">
        <f t="shared" si="4"/>
        <v>358</v>
      </c>
      <c r="AE25" s="9">
        <f t="shared" si="5"/>
        <v>17354</v>
      </c>
      <c r="AF25" s="9">
        <f t="shared" si="6"/>
        <v>0</v>
      </c>
      <c r="AG25" s="9">
        <f t="shared" si="7"/>
        <v>0</v>
      </c>
      <c r="AH25" s="9">
        <f t="shared" si="8"/>
        <v>292</v>
      </c>
      <c r="AI25" s="1">
        <f t="shared" si="9"/>
        <v>17354</v>
      </c>
      <c r="AJ25" s="10">
        <f t="shared" si="10"/>
        <v>28.02776025236593</v>
      </c>
      <c r="AK25" s="10">
        <f t="shared" si="11"/>
        <v>3.1998386539126424</v>
      </c>
    </row>
    <row r="26" spans="1:37" ht="30" customHeight="1" x14ac:dyDescent="0.25">
      <c r="A26" s="25" t="s">
        <v>8</v>
      </c>
      <c r="B26" s="25" t="s">
        <v>37</v>
      </c>
      <c r="C26" s="37">
        <v>55475</v>
      </c>
      <c r="D26" s="1">
        <f t="shared" si="0"/>
        <v>4622.916666666667</v>
      </c>
      <c r="E26" s="36">
        <v>27979</v>
      </c>
      <c r="F26" s="36"/>
      <c r="G26" s="36"/>
      <c r="H26" s="36"/>
      <c r="I26" s="36">
        <v>38720</v>
      </c>
      <c r="J26" s="36"/>
      <c r="K26" s="36"/>
      <c r="L26" s="36"/>
      <c r="M26" s="36">
        <v>4717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61982</v>
      </c>
      <c r="Z26" s="9">
        <f t="shared" si="2"/>
        <v>0</v>
      </c>
      <c r="AA26" s="9">
        <f t="shared" si="3"/>
        <v>0</v>
      </c>
      <c r="AB26" s="36">
        <v>10272</v>
      </c>
      <c r="AC26" s="38">
        <v>43616</v>
      </c>
      <c r="AD26" s="9">
        <f t="shared" si="4"/>
        <v>0</v>
      </c>
      <c r="AE26" s="9">
        <f t="shared" si="5"/>
        <v>4717</v>
      </c>
      <c r="AF26" s="9">
        <f t="shared" si="6"/>
        <v>0</v>
      </c>
      <c r="AG26" s="9">
        <f t="shared" si="7"/>
        <v>0</v>
      </c>
      <c r="AH26" s="9">
        <f t="shared" si="8"/>
        <v>0</v>
      </c>
      <c r="AI26" s="1">
        <f t="shared" si="9"/>
        <v>4717</v>
      </c>
      <c r="AJ26" s="10">
        <f t="shared" si="10"/>
        <v>13.40755295178008</v>
      </c>
      <c r="AK26" s="10">
        <f t="shared" si="11"/>
        <v>13.140131439474242</v>
      </c>
    </row>
    <row r="27" spans="1:37" ht="30" customHeight="1" x14ac:dyDescent="0.25">
      <c r="A27" s="25" t="s">
        <v>8</v>
      </c>
      <c r="B27" s="25" t="s">
        <v>27</v>
      </c>
      <c r="C27" s="37"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 t="shared" si="5"/>
        <v>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0</v>
      </c>
      <c r="AJ27" s="10" t="e">
        <f t="shared" si="10"/>
        <v>#DIV/0!</v>
      </c>
      <c r="AK27" s="10" t="e">
        <f t="shared" si="11"/>
        <v>#DIV/0!</v>
      </c>
    </row>
    <row r="28" spans="1:37" ht="33" customHeight="1" x14ac:dyDescent="0.25">
      <c r="A28" s="25" t="s">
        <v>8</v>
      </c>
      <c r="B28" s="25" t="s">
        <v>22</v>
      </c>
      <c r="C28" s="37">
        <v>168</v>
      </c>
      <c r="D28" s="1">
        <f t="shared" si="0"/>
        <v>14</v>
      </c>
      <c r="E28" s="36">
        <v>177</v>
      </c>
      <c r="F28" s="36"/>
      <c r="G28" s="36"/>
      <c r="H28" s="36"/>
      <c r="I28" s="36"/>
      <c r="J28" s="36"/>
      <c r="K28" s="36"/>
      <c r="L28" s="36"/>
      <c r="M28" s="36">
        <v>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177</v>
      </c>
      <c r="Z28" s="9">
        <f t="shared" si="2"/>
        <v>0</v>
      </c>
      <c r="AA28" s="9">
        <f t="shared" si="3"/>
        <v>0</v>
      </c>
      <c r="AB28" s="36">
        <v>62</v>
      </c>
      <c r="AC28" s="38">
        <v>43616</v>
      </c>
      <c r="AD28" s="9">
        <f t="shared" si="4"/>
        <v>0</v>
      </c>
      <c r="AE28" s="9">
        <f t="shared" si="5"/>
        <v>0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0</v>
      </c>
      <c r="AJ28" s="10">
        <f t="shared" si="10"/>
        <v>12.642857142857142</v>
      </c>
      <c r="AK28" s="10" t="e">
        <f t="shared" si="11"/>
        <v>#DIV/0!</v>
      </c>
    </row>
    <row r="29" spans="1:37" ht="30" customHeight="1" x14ac:dyDescent="0.25">
      <c r="A29" s="25" t="s">
        <v>9</v>
      </c>
      <c r="B29" s="25" t="s">
        <v>24</v>
      </c>
      <c r="C29" s="37">
        <v>32897</v>
      </c>
      <c r="D29" s="1">
        <f t="shared" si="0"/>
        <v>2741.4166666666665</v>
      </c>
      <c r="E29" s="36">
        <v>13620</v>
      </c>
      <c r="F29" s="36"/>
      <c r="G29" s="36">
        <v>1509</v>
      </c>
      <c r="H29" s="36">
        <v>163</v>
      </c>
      <c r="I29" s="36"/>
      <c r="J29" s="36"/>
      <c r="K29" s="36"/>
      <c r="L29" s="36"/>
      <c r="M29" s="36">
        <v>556</v>
      </c>
      <c r="N29" s="36"/>
      <c r="O29" s="36">
        <v>956</v>
      </c>
      <c r="P29" s="36">
        <v>163</v>
      </c>
      <c r="Q29" s="36"/>
      <c r="R29" s="36"/>
      <c r="S29" s="36"/>
      <c r="T29" s="36"/>
      <c r="U29" s="36"/>
      <c r="V29" s="36"/>
      <c r="W29" s="36"/>
      <c r="X29" s="36"/>
      <c r="Y29" s="9">
        <f t="shared" si="1"/>
        <v>13064</v>
      </c>
      <c r="Z29" s="9">
        <f t="shared" si="2"/>
        <v>0</v>
      </c>
      <c r="AA29" s="9">
        <f t="shared" si="3"/>
        <v>553</v>
      </c>
      <c r="AB29" s="37" t="s">
        <v>104</v>
      </c>
      <c r="AC29" s="49" t="s">
        <v>105</v>
      </c>
      <c r="AD29" s="9">
        <f t="shared" si="4"/>
        <v>0</v>
      </c>
      <c r="AE29" s="9">
        <f t="shared" si="5"/>
        <v>556</v>
      </c>
      <c r="AF29" s="9">
        <f t="shared" si="6"/>
        <v>0</v>
      </c>
      <c r="AG29" s="9">
        <f t="shared" si="7"/>
        <v>956</v>
      </c>
      <c r="AH29" s="9">
        <f t="shared" si="8"/>
        <v>163</v>
      </c>
      <c r="AI29" s="1">
        <f t="shared" si="9"/>
        <v>1512</v>
      </c>
      <c r="AJ29" s="10">
        <f t="shared" si="10"/>
        <v>4.9671398607775785</v>
      </c>
      <c r="AK29" s="10">
        <f t="shared" si="11"/>
        <v>9.0059523809523814</v>
      </c>
    </row>
    <row r="30" spans="1:37" ht="30" customHeight="1" x14ac:dyDescent="0.25">
      <c r="A30" s="25" t="s">
        <v>9</v>
      </c>
      <c r="B30" s="25" t="s">
        <v>27</v>
      </c>
      <c r="C30" s="37"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 t="shared" si="5"/>
        <v>0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0</v>
      </c>
      <c r="AJ30" s="10">
        <f t="shared" si="10"/>
        <v>0</v>
      </c>
      <c r="AK30" s="10" t="e">
        <f t="shared" si="11"/>
        <v>#DIV/0!</v>
      </c>
    </row>
    <row r="31" spans="1:37" ht="34.5" customHeight="1" x14ac:dyDescent="0.25">
      <c r="A31" s="25" t="s">
        <v>23</v>
      </c>
      <c r="B31" s="25" t="s">
        <v>25</v>
      </c>
      <c r="C31" s="37">
        <v>137</v>
      </c>
      <c r="D31" s="1">
        <f t="shared" si="0"/>
        <v>11.416666666666666</v>
      </c>
      <c r="E31" s="36">
        <v>110</v>
      </c>
      <c r="F31" s="36"/>
      <c r="G31" s="36"/>
      <c r="H31" s="36"/>
      <c r="I31" s="36"/>
      <c r="J31" s="36"/>
      <c r="K31" s="36"/>
      <c r="L31" s="36"/>
      <c r="M31" s="36">
        <v>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110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 t="shared" si="5"/>
        <v>0</v>
      </c>
      <c r="AF31" s="9">
        <f t="shared" si="6"/>
        <v>0</v>
      </c>
      <c r="AG31" s="9">
        <f t="shared" si="7"/>
        <v>0</v>
      </c>
      <c r="AH31" s="9">
        <f t="shared" si="8"/>
        <v>0</v>
      </c>
      <c r="AI31" s="1">
        <f t="shared" si="9"/>
        <v>0</v>
      </c>
      <c r="AJ31" s="10">
        <f t="shared" si="10"/>
        <v>9.6350364963503647</v>
      </c>
      <c r="AK31" s="10" t="e">
        <f t="shared" si="11"/>
        <v>#DIV/0!</v>
      </c>
    </row>
    <row r="32" spans="1:37" ht="36.75" customHeight="1" x14ac:dyDescent="0.25">
      <c r="A32" s="25" t="s">
        <v>59</v>
      </c>
      <c r="B32" s="25" t="s">
        <v>60</v>
      </c>
      <c r="C32" s="37">
        <v>137</v>
      </c>
      <c r="D32" s="1">
        <f t="shared" si="0"/>
        <v>11.416666666666666</v>
      </c>
      <c r="E32" s="36">
        <v>17</v>
      </c>
      <c r="F32" s="36"/>
      <c r="G32" s="36"/>
      <c r="H32" s="36"/>
      <c r="I32" s="36"/>
      <c r="J32" s="36"/>
      <c r="K32" s="36"/>
      <c r="L32" s="36"/>
      <c r="M32" s="36">
        <v>17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 t="shared" si="5"/>
        <v>17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17</v>
      </c>
      <c r="AJ32" s="10">
        <f t="shared" si="10"/>
        <v>0</v>
      </c>
      <c r="AK32" s="10">
        <f t="shared" si="11"/>
        <v>0</v>
      </c>
    </row>
    <row r="33" spans="1:37" ht="37.5" customHeight="1" x14ac:dyDescent="0.25">
      <c r="A33" s="25" t="s">
        <v>59</v>
      </c>
      <c r="B33" s="25" t="s">
        <v>44</v>
      </c>
      <c r="C33" s="37">
        <v>277650</v>
      </c>
      <c r="D33" s="1">
        <f t="shared" si="0"/>
        <v>23137.5</v>
      </c>
      <c r="E33" s="41">
        <v>65175.519999999997</v>
      </c>
      <c r="F33" s="36"/>
      <c r="G33" s="36">
        <v>2988</v>
      </c>
      <c r="H33" s="36">
        <v>2876</v>
      </c>
      <c r="I33" s="41"/>
      <c r="J33" s="36"/>
      <c r="K33" s="36"/>
      <c r="L33" s="36"/>
      <c r="M33" s="41">
        <v>30406.68</v>
      </c>
      <c r="N33" s="36"/>
      <c r="O33" s="36">
        <v>2988</v>
      </c>
      <c r="P33" s="36">
        <v>2876</v>
      </c>
      <c r="Q33" s="41"/>
      <c r="R33" s="36"/>
      <c r="S33" s="36"/>
      <c r="T33" s="41"/>
      <c r="U33" s="36"/>
      <c r="V33" s="36"/>
      <c r="W33" s="41"/>
      <c r="X33" s="41"/>
      <c r="Y33" s="9">
        <f t="shared" si="1"/>
        <v>34768.839999999997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 t="shared" si="5"/>
        <v>30406.68</v>
      </c>
      <c r="AF33" s="9">
        <f t="shared" si="6"/>
        <v>0</v>
      </c>
      <c r="AG33" s="9">
        <f t="shared" si="7"/>
        <v>2988</v>
      </c>
      <c r="AH33" s="9">
        <f t="shared" si="8"/>
        <v>2876</v>
      </c>
      <c r="AI33" s="1">
        <f t="shared" si="9"/>
        <v>33395</v>
      </c>
      <c r="AJ33" s="10">
        <f t="shared" si="10"/>
        <v>1.5027051323608858</v>
      </c>
      <c r="AK33" s="10">
        <f t="shared" si="11"/>
        <v>1.0411390926785447</v>
      </c>
    </row>
    <row r="34" spans="1:37" ht="32.25" customHeight="1" x14ac:dyDescent="0.25">
      <c r="A34" s="25" t="s">
        <v>11</v>
      </c>
      <c r="B34" s="25" t="s">
        <v>39</v>
      </c>
      <c r="C34" s="37">
        <v>25699</v>
      </c>
      <c r="D34" s="1">
        <f t="shared" si="0"/>
        <v>2141.5833333333335</v>
      </c>
      <c r="E34" s="56">
        <v>12069</v>
      </c>
      <c r="F34" s="36"/>
      <c r="G34" s="36">
        <v>1058</v>
      </c>
      <c r="H34" s="36"/>
      <c r="I34" s="36">
        <v>4683</v>
      </c>
      <c r="J34" s="36"/>
      <c r="K34" s="36"/>
      <c r="L34" s="36"/>
      <c r="M34" s="36">
        <v>656</v>
      </c>
      <c r="N34" s="36"/>
      <c r="O34" s="36">
        <v>287</v>
      </c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16096</v>
      </c>
      <c r="Z34" s="9">
        <f t="shared" si="2"/>
        <v>0</v>
      </c>
      <c r="AA34" s="9">
        <f t="shared" si="3"/>
        <v>771</v>
      </c>
      <c r="AB34" s="37" t="s">
        <v>99</v>
      </c>
      <c r="AC34" s="49" t="s">
        <v>98</v>
      </c>
      <c r="AD34" s="9">
        <f t="shared" si="4"/>
        <v>0</v>
      </c>
      <c r="AE34" s="9">
        <f t="shared" si="5"/>
        <v>656</v>
      </c>
      <c r="AF34" s="9">
        <f t="shared" si="6"/>
        <v>0</v>
      </c>
      <c r="AG34" s="9">
        <f t="shared" si="7"/>
        <v>287</v>
      </c>
      <c r="AH34" s="9">
        <f t="shared" si="8"/>
        <v>0</v>
      </c>
      <c r="AI34" s="1">
        <f t="shared" si="9"/>
        <v>943</v>
      </c>
      <c r="AJ34" s="10">
        <f t="shared" si="10"/>
        <v>7.8759484804856212</v>
      </c>
      <c r="AK34" s="10">
        <f t="shared" si="11"/>
        <v>17.886532343584307</v>
      </c>
    </row>
    <row r="35" spans="1:37" ht="24.75" customHeight="1" x14ac:dyDescent="0.25">
      <c r="A35" s="25" t="s">
        <v>12</v>
      </c>
      <c r="B35" s="25" t="s">
        <v>28</v>
      </c>
      <c r="C35" s="37">
        <v>70102</v>
      </c>
      <c r="D35" s="1">
        <f t="shared" si="0"/>
        <v>5841.833333333333</v>
      </c>
      <c r="E35" s="36">
        <v>4832</v>
      </c>
      <c r="F35" s="36"/>
      <c r="G35" s="36"/>
      <c r="H35" s="36"/>
      <c r="I35" s="36">
        <v>2720</v>
      </c>
      <c r="J35" s="36"/>
      <c r="K35" s="36"/>
      <c r="L35" s="36"/>
      <c r="M35" s="36">
        <v>2398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5154</v>
      </c>
      <c r="Z35" s="9">
        <f t="shared" si="2"/>
        <v>0</v>
      </c>
      <c r="AA35" s="9">
        <f t="shared" si="3"/>
        <v>0</v>
      </c>
      <c r="AB35" s="36"/>
      <c r="AC35" s="38"/>
      <c r="AD35" s="9">
        <f t="shared" si="4"/>
        <v>0</v>
      </c>
      <c r="AE35" s="9">
        <f t="shared" si="5"/>
        <v>2398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2398</v>
      </c>
      <c r="AJ35" s="10">
        <f t="shared" si="10"/>
        <v>0.8822572822458703</v>
      </c>
      <c r="AK35" s="10">
        <f t="shared" si="11"/>
        <v>2.1492910758965804</v>
      </c>
    </row>
    <row r="36" spans="1:37" ht="34.5" customHeight="1" x14ac:dyDescent="0.25">
      <c r="A36" s="25" t="s">
        <v>29</v>
      </c>
      <c r="B36" s="25" t="s">
        <v>30</v>
      </c>
      <c r="C36" s="37">
        <v>137</v>
      </c>
      <c r="D36" s="1">
        <f t="shared" si="0"/>
        <v>11.416666666666666</v>
      </c>
      <c r="E36" s="36">
        <v>208</v>
      </c>
      <c r="F36" s="36"/>
      <c r="G36" s="36"/>
      <c r="H36" s="36"/>
      <c r="I36" s="36"/>
      <c r="J36" s="36"/>
      <c r="K36" s="36"/>
      <c r="L36" s="36"/>
      <c r="M36" s="36">
        <v>0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208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 t="shared" si="5"/>
        <v>0</v>
      </c>
      <c r="AF36" s="9">
        <f t="shared" si="6"/>
        <v>0</v>
      </c>
      <c r="AG36" s="9">
        <f t="shared" si="7"/>
        <v>0</v>
      </c>
      <c r="AH36" s="9">
        <f t="shared" si="8"/>
        <v>0</v>
      </c>
      <c r="AI36" s="1">
        <f t="shared" si="9"/>
        <v>0</v>
      </c>
      <c r="AJ36" s="10">
        <f t="shared" si="10"/>
        <v>18.218978102189784</v>
      </c>
      <c r="AK36" s="10" t="e">
        <f t="shared" si="11"/>
        <v>#DIV/0!</v>
      </c>
    </row>
    <row r="37" spans="1:37" ht="24.75" customHeight="1" x14ac:dyDescent="0.25">
      <c r="A37" s="25" t="s">
        <v>26</v>
      </c>
      <c r="B37" s="25" t="s">
        <v>27</v>
      </c>
      <c r="C37" s="37">
        <v>61177</v>
      </c>
      <c r="D37" s="1">
        <f t="shared" si="0"/>
        <v>5098.083333333333</v>
      </c>
      <c r="E37" s="36">
        <v>82393</v>
      </c>
      <c r="F37" s="36"/>
      <c r="G37" s="36"/>
      <c r="H37" s="36"/>
      <c r="I37" s="36"/>
      <c r="J37" s="36"/>
      <c r="K37" s="36"/>
      <c r="L37" s="36"/>
      <c r="M37" s="36">
        <v>260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82133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 t="shared" si="5"/>
        <v>260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260</v>
      </c>
      <c r="AJ37" s="10">
        <f t="shared" si="10"/>
        <v>16.110564427807837</v>
      </c>
      <c r="AK37" s="10">
        <f t="shared" si="11"/>
        <v>315.89615384615382</v>
      </c>
    </row>
    <row r="38" spans="1:37" ht="24.75" customHeight="1" x14ac:dyDescent="0.25">
      <c r="A38" s="25" t="s">
        <v>10</v>
      </c>
      <c r="B38" s="25" t="s">
        <v>38</v>
      </c>
      <c r="C38" s="37">
        <v>19825</v>
      </c>
      <c r="D38" s="1">
        <f t="shared" si="0"/>
        <v>1652.0833333333333</v>
      </c>
      <c r="E38" s="36">
        <v>19961</v>
      </c>
      <c r="F38" s="36"/>
      <c r="G38" s="36"/>
      <c r="H38" s="36"/>
      <c r="I38" s="36"/>
      <c r="J38" s="36"/>
      <c r="K38" s="36"/>
      <c r="L38" s="36"/>
      <c r="M38" s="36">
        <v>12914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7047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 t="shared" si="5"/>
        <v>12914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12914</v>
      </c>
      <c r="AJ38" s="10">
        <f t="shared" si="10"/>
        <v>4.2655233291298869</v>
      </c>
      <c r="AK38" s="10">
        <f t="shared" si="11"/>
        <v>0.54568685147901497</v>
      </c>
    </row>
    <row r="39" spans="1:37" ht="26.25" customHeight="1" x14ac:dyDescent="0.25">
      <c r="A39" s="25" t="s">
        <v>14</v>
      </c>
      <c r="B39" s="25" t="s">
        <v>38</v>
      </c>
      <c r="C39" s="37">
        <v>178427</v>
      </c>
      <c r="D39" s="1">
        <f t="shared" si="0"/>
        <v>14868.916666666666</v>
      </c>
      <c r="E39" s="36">
        <v>12531</v>
      </c>
      <c r="F39" s="36"/>
      <c r="G39" s="36">
        <v>31910</v>
      </c>
      <c r="H39" s="36">
        <v>37226</v>
      </c>
      <c r="I39" s="36"/>
      <c r="J39" s="36"/>
      <c r="K39" s="36"/>
      <c r="L39" s="36"/>
      <c r="M39" s="36">
        <v>3736</v>
      </c>
      <c r="N39" s="36"/>
      <c r="O39" s="36">
        <v>393</v>
      </c>
      <c r="P39" s="36">
        <v>600</v>
      </c>
      <c r="Q39" s="36"/>
      <c r="R39" s="36"/>
      <c r="S39" s="36"/>
      <c r="T39" s="36"/>
      <c r="U39" s="36"/>
      <c r="V39" s="36"/>
      <c r="W39" s="36"/>
      <c r="X39" s="36"/>
      <c r="Y39" s="9">
        <f t="shared" si="1"/>
        <v>8795</v>
      </c>
      <c r="Z39" s="9">
        <f t="shared" si="2"/>
        <v>0</v>
      </c>
      <c r="AA39" s="9">
        <f t="shared" si="3"/>
        <v>31517</v>
      </c>
      <c r="AB39" s="36">
        <v>453</v>
      </c>
      <c r="AC39" s="38">
        <v>43677</v>
      </c>
      <c r="AD39" s="9">
        <f t="shared" si="4"/>
        <v>36626</v>
      </c>
      <c r="AE39" s="9">
        <f t="shared" si="5"/>
        <v>3736</v>
      </c>
      <c r="AF39" s="9">
        <f t="shared" si="6"/>
        <v>0</v>
      </c>
      <c r="AG39" s="9">
        <f t="shared" si="7"/>
        <v>393</v>
      </c>
      <c r="AH39" s="9">
        <f t="shared" si="8"/>
        <v>600</v>
      </c>
      <c r="AI39" s="1">
        <f t="shared" si="9"/>
        <v>4129</v>
      </c>
      <c r="AJ39" s="10">
        <f t="shared" si="10"/>
        <v>2.7111591855492723</v>
      </c>
      <c r="AK39" s="10">
        <f t="shared" si="11"/>
        <v>9.7631387745216767</v>
      </c>
    </row>
    <row r="40" spans="1:37" ht="26.25" customHeight="1" x14ac:dyDescent="0.25">
      <c r="A40" s="25" t="s">
        <v>14</v>
      </c>
      <c r="B40" s="25" t="s">
        <v>86</v>
      </c>
      <c r="C40" s="37"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 t="shared" si="5"/>
        <v>0</v>
      </c>
      <c r="AF40" s="9">
        <f t="shared" si="6"/>
        <v>0</v>
      </c>
      <c r="AG40" s="9">
        <f t="shared" si="7"/>
        <v>0</v>
      </c>
      <c r="AH40" s="9">
        <f t="shared" si="8"/>
        <v>0</v>
      </c>
      <c r="AI40" s="1">
        <f t="shared" si="9"/>
        <v>0</v>
      </c>
      <c r="AJ40" s="10">
        <f t="shared" si="10"/>
        <v>0</v>
      </c>
      <c r="AK40" s="10" t="e">
        <f t="shared" si="11"/>
        <v>#DIV/0!</v>
      </c>
    </row>
    <row r="41" spans="1:37" ht="39.75" customHeight="1" x14ac:dyDescent="0.25">
      <c r="A41" s="25" t="s">
        <v>61</v>
      </c>
      <c r="B41" s="25" t="s">
        <v>66</v>
      </c>
      <c r="C41" s="37">
        <v>33174</v>
      </c>
      <c r="D41" s="1">
        <f t="shared" si="0"/>
        <v>2764.5</v>
      </c>
      <c r="E41" s="56">
        <v>4110</v>
      </c>
      <c r="F41" s="36"/>
      <c r="G41" s="36"/>
      <c r="H41" s="36"/>
      <c r="I41" s="36"/>
      <c r="J41" s="36"/>
      <c r="K41" s="36"/>
      <c r="L41" s="36"/>
      <c r="M41" s="36">
        <v>0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4110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 t="shared" si="5"/>
        <v>0</v>
      </c>
      <c r="AF41" s="9">
        <f t="shared" si="6"/>
        <v>0</v>
      </c>
      <c r="AG41" s="9">
        <f t="shared" si="7"/>
        <v>0</v>
      </c>
      <c r="AH41" s="9">
        <f t="shared" si="8"/>
        <v>0</v>
      </c>
      <c r="AI41" s="1">
        <f t="shared" si="9"/>
        <v>0</v>
      </c>
      <c r="AJ41" s="10">
        <f t="shared" si="10"/>
        <v>1.4867064568638091</v>
      </c>
      <c r="AK41" s="10" t="e">
        <f t="shared" si="11"/>
        <v>#DIV/0!</v>
      </c>
    </row>
    <row r="42" spans="1:37" ht="31.5" customHeight="1" x14ac:dyDescent="0.25">
      <c r="A42" s="25" t="s">
        <v>62</v>
      </c>
      <c r="B42" s="25" t="s">
        <v>63</v>
      </c>
      <c r="C42" s="37">
        <v>33172</v>
      </c>
      <c r="D42" s="1">
        <f t="shared" si="0"/>
        <v>2764.3333333333335</v>
      </c>
      <c r="E42" s="36">
        <v>4099</v>
      </c>
      <c r="F42" s="36"/>
      <c r="G42" s="36"/>
      <c r="H42" s="36"/>
      <c r="I42" s="36"/>
      <c r="J42" s="36"/>
      <c r="K42" s="36"/>
      <c r="L42" s="36"/>
      <c r="M42" s="36">
        <v>0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4099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 t="shared" si="5"/>
        <v>0</v>
      </c>
      <c r="AF42" s="9">
        <f t="shared" si="6"/>
        <v>0</v>
      </c>
      <c r="AG42" s="9">
        <f t="shared" si="7"/>
        <v>0</v>
      </c>
      <c r="AH42" s="9">
        <f t="shared" si="8"/>
        <v>0</v>
      </c>
      <c r="AI42" s="1">
        <f t="shared" si="9"/>
        <v>0</v>
      </c>
      <c r="AJ42" s="10">
        <f t="shared" si="10"/>
        <v>1.4828168334740142</v>
      </c>
      <c r="AK42" s="10" t="e">
        <f t="shared" si="11"/>
        <v>#DIV/0!</v>
      </c>
    </row>
    <row r="43" spans="1:37" ht="39" customHeight="1" x14ac:dyDescent="0.25">
      <c r="A43" s="26" t="s">
        <v>92</v>
      </c>
      <c r="B43" s="27" t="s">
        <v>65</v>
      </c>
      <c r="C43" s="37">
        <v>32815</v>
      </c>
      <c r="D43" s="1">
        <f t="shared" si="0"/>
        <v>2734.5833333333335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0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 t="shared" si="5"/>
        <v>0</v>
      </c>
      <c r="AF43" s="9">
        <f t="shared" si="6"/>
        <v>0</v>
      </c>
      <c r="AG43" s="9">
        <f t="shared" si="7"/>
        <v>0</v>
      </c>
      <c r="AH43" s="9">
        <f t="shared" si="8"/>
        <v>0</v>
      </c>
      <c r="AI43" s="1">
        <f t="shared" si="9"/>
        <v>0</v>
      </c>
      <c r="AJ43" s="10">
        <f t="shared" si="10"/>
        <v>0</v>
      </c>
      <c r="AK43" s="10" t="e">
        <f t="shared" si="11"/>
        <v>#DIV/0!</v>
      </c>
    </row>
    <row r="44" spans="1:37" ht="41.25" customHeight="1" x14ac:dyDescent="0.25">
      <c r="A44" s="26" t="s">
        <v>92</v>
      </c>
      <c r="B44" s="27" t="s">
        <v>64</v>
      </c>
      <c r="C44" s="37"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>
        <v>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 t="shared" si="5"/>
        <v>0</v>
      </c>
      <c r="AF44" s="9">
        <f t="shared" si="6"/>
        <v>0</v>
      </c>
      <c r="AG44" s="9">
        <f t="shared" si="7"/>
        <v>0</v>
      </c>
      <c r="AH44" s="9">
        <f t="shared" si="8"/>
        <v>0</v>
      </c>
      <c r="AI44" s="1">
        <f t="shared" si="9"/>
        <v>0</v>
      </c>
      <c r="AJ44" s="10">
        <f t="shared" si="10"/>
        <v>10.51094890510949</v>
      </c>
      <c r="AK44" s="10" t="e">
        <f t="shared" si="11"/>
        <v>#DIV/0!</v>
      </c>
    </row>
    <row r="45" spans="1:37" ht="38.25" customHeight="1" x14ac:dyDescent="0.25">
      <c r="A45" s="26" t="s">
        <v>93</v>
      </c>
      <c r="B45" s="27" t="s">
        <v>90</v>
      </c>
      <c r="C45" s="37"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 t="shared" si="5"/>
        <v>0</v>
      </c>
      <c r="AF45" s="9">
        <f t="shared" si="6"/>
        <v>0</v>
      </c>
      <c r="AG45" s="9">
        <f t="shared" si="7"/>
        <v>0</v>
      </c>
      <c r="AH45" s="9">
        <f t="shared" si="8"/>
        <v>0</v>
      </c>
      <c r="AI45" s="1">
        <f t="shared" si="9"/>
        <v>0</v>
      </c>
      <c r="AJ45" s="10" t="e">
        <f t="shared" si="10"/>
        <v>#DIV/0!</v>
      </c>
      <c r="AK45" s="10" t="e">
        <f>(Y45+Z45+AA45)/AI45</f>
        <v>#DIV/0!</v>
      </c>
    </row>
    <row r="46" spans="1:37" ht="30.75" customHeight="1" x14ac:dyDescent="0.25">
      <c r="A46" s="26" t="s">
        <v>87</v>
      </c>
      <c r="B46" s="25" t="s">
        <v>27</v>
      </c>
      <c r="C46" s="37">
        <v>15700</v>
      </c>
      <c r="D46" s="1">
        <f t="shared" si="0"/>
        <v>1308.3333333333333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0</v>
      </c>
      <c r="AA46" s="9">
        <f t="shared" si="3"/>
        <v>0</v>
      </c>
      <c r="AB46" s="36"/>
      <c r="AC46" s="38"/>
      <c r="AD46" s="9">
        <f t="shared" si="4"/>
        <v>0</v>
      </c>
      <c r="AE46" s="9">
        <f t="shared" si="5"/>
        <v>0</v>
      </c>
      <c r="AF46" s="9">
        <f t="shared" si="6"/>
        <v>0</v>
      </c>
      <c r="AG46" s="9">
        <f t="shared" si="7"/>
        <v>0</v>
      </c>
      <c r="AH46" s="9">
        <f t="shared" si="8"/>
        <v>0</v>
      </c>
      <c r="AI46" s="1">
        <f t="shared" si="9"/>
        <v>0</v>
      </c>
      <c r="AJ46" s="10">
        <f t="shared" si="10"/>
        <v>0</v>
      </c>
      <c r="AK46" s="10" t="e">
        <f t="shared" si="11"/>
        <v>#DIV/0!</v>
      </c>
    </row>
    <row r="47" spans="1:37" ht="30.75" customHeight="1" x14ac:dyDescent="0.25">
      <c r="A47" s="26" t="s">
        <v>88</v>
      </c>
      <c r="B47" s="25" t="s">
        <v>89</v>
      </c>
      <c r="C47" s="37"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 t="shared" si="5"/>
        <v>0</v>
      </c>
      <c r="AF47" s="9">
        <f t="shared" si="6"/>
        <v>0</v>
      </c>
      <c r="AG47" s="9">
        <f t="shared" si="7"/>
        <v>0</v>
      </c>
      <c r="AH47" s="9">
        <f t="shared" si="8"/>
        <v>0</v>
      </c>
      <c r="AI47" s="1">
        <f t="shared" si="9"/>
        <v>0</v>
      </c>
      <c r="AJ47" s="10">
        <f t="shared" si="10"/>
        <v>0</v>
      </c>
      <c r="AK47" s="10" t="e">
        <f t="shared" si="11"/>
        <v>#DIV/0!</v>
      </c>
    </row>
    <row r="48" spans="1:37" ht="23.25" customHeight="1" x14ac:dyDescent="0.25">
      <c r="A48" s="69" t="s">
        <v>17</v>
      </c>
      <c r="B48" s="6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</row>
    <row r="49" spans="1:37" ht="34.5" customHeight="1" x14ac:dyDescent="0.25">
      <c r="A49" s="25" t="s">
        <v>15</v>
      </c>
      <c r="B49" s="25" t="s">
        <v>41</v>
      </c>
      <c r="C49" s="37">
        <v>98548</v>
      </c>
      <c r="D49" s="1">
        <f t="shared" si="0"/>
        <v>8212.3333333333339</v>
      </c>
      <c r="E49" s="36">
        <v>112443</v>
      </c>
      <c r="F49" s="36"/>
      <c r="G49" s="36"/>
      <c r="H49" s="36"/>
      <c r="I49" s="36"/>
      <c r="J49" s="39"/>
      <c r="K49" s="39"/>
      <c r="L49" s="39"/>
      <c r="M49" s="36">
        <v>9371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103072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 t="shared" si="5"/>
        <v>9371</v>
      </c>
      <c r="AF49" s="9">
        <f t="shared" si="6"/>
        <v>0</v>
      </c>
      <c r="AG49" s="9">
        <f t="shared" si="7"/>
        <v>0</v>
      </c>
      <c r="AH49" s="9">
        <f t="shared" si="8"/>
        <v>0</v>
      </c>
      <c r="AI49" s="1">
        <f t="shared" si="9"/>
        <v>9371</v>
      </c>
      <c r="AJ49" s="10">
        <f t="shared" si="10"/>
        <v>12.550878759589235</v>
      </c>
      <c r="AK49" s="10">
        <f t="shared" si="11"/>
        <v>10.999039590225163</v>
      </c>
    </row>
    <row r="50" spans="1:37" ht="29.25" customHeight="1" x14ac:dyDescent="0.25">
      <c r="A50" s="25" t="s">
        <v>33</v>
      </c>
      <c r="B50" s="25" t="s">
        <v>43</v>
      </c>
      <c r="C50" s="37">
        <v>2147</v>
      </c>
      <c r="D50" s="1">
        <f t="shared" si="0"/>
        <v>178.91666666666666</v>
      </c>
      <c r="E50" s="36"/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 t="shared" si="5"/>
        <v>0</v>
      </c>
      <c r="AF50" s="9">
        <f t="shared" si="6"/>
        <v>0</v>
      </c>
      <c r="AG50" s="9">
        <f t="shared" si="7"/>
        <v>0</v>
      </c>
      <c r="AH50" s="9">
        <f t="shared" si="8"/>
        <v>0</v>
      </c>
      <c r="AI50" s="1">
        <f t="shared" si="9"/>
        <v>0</v>
      </c>
      <c r="AJ50" s="10">
        <f t="shared" si="10"/>
        <v>0</v>
      </c>
      <c r="AK50" s="10" t="e">
        <f t="shared" si="11"/>
        <v>#DIV/0!</v>
      </c>
    </row>
    <row r="51" spans="1:37" ht="32.25" customHeight="1" x14ac:dyDescent="0.25">
      <c r="A51" s="25" t="s">
        <v>16</v>
      </c>
      <c r="B51" s="25" t="s">
        <v>31</v>
      </c>
      <c r="C51" s="37">
        <v>189226</v>
      </c>
      <c r="D51" s="1">
        <f t="shared" si="0"/>
        <v>15768.833333333334</v>
      </c>
      <c r="E51" s="36">
        <v>221578</v>
      </c>
      <c r="F51" s="36"/>
      <c r="G51" s="36"/>
      <c r="H51" s="36"/>
      <c r="I51" s="36"/>
      <c r="J51" s="39"/>
      <c r="K51" s="39"/>
      <c r="L51" s="39"/>
      <c r="M51" s="36">
        <v>6995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214583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 t="shared" si="5"/>
        <v>6995</v>
      </c>
      <c r="AF51" s="9">
        <f t="shared" si="6"/>
        <v>0</v>
      </c>
      <c r="AG51" s="9">
        <f t="shared" si="7"/>
        <v>0</v>
      </c>
      <c r="AH51" s="9">
        <f t="shared" si="8"/>
        <v>0</v>
      </c>
      <c r="AI51" s="1">
        <f t="shared" si="9"/>
        <v>6995</v>
      </c>
      <c r="AJ51" s="10">
        <f t="shared" si="10"/>
        <v>13.608045406022427</v>
      </c>
      <c r="AK51" s="10">
        <f t="shared" si="11"/>
        <v>30.676626161543961</v>
      </c>
    </row>
    <row r="52" spans="1:37" ht="30.75" customHeight="1" x14ac:dyDescent="0.25">
      <c r="A52" s="28" t="s">
        <v>16</v>
      </c>
      <c r="B52" s="28" t="s">
        <v>32</v>
      </c>
      <c r="C52" s="37">
        <v>3741</v>
      </c>
      <c r="D52" s="1">
        <f>C52/12</f>
        <v>311.75</v>
      </c>
      <c r="E52" s="36">
        <v>1600</v>
      </c>
      <c r="F52" s="36"/>
      <c r="G52" s="36"/>
      <c r="H52" s="36"/>
      <c r="I52" s="36"/>
      <c r="J52" s="39"/>
      <c r="K52" s="39"/>
      <c r="L52" s="39"/>
      <c r="M52" s="36"/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1600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</f>
        <v>0</v>
      </c>
      <c r="AF52" s="9">
        <f t="shared" si="6"/>
        <v>0</v>
      </c>
      <c r="AG52" s="9">
        <f t="shared" si="7"/>
        <v>0</v>
      </c>
      <c r="AH52" s="9">
        <f t="shared" si="8"/>
        <v>0</v>
      </c>
      <c r="AI52" s="1">
        <f>ROUND((AE52+AF52+AG52)/$AL$3,0)</f>
        <v>0</v>
      </c>
      <c r="AJ52" s="10">
        <f t="shared" si="10"/>
        <v>5.1323175621491579</v>
      </c>
      <c r="AK52" s="10" t="e">
        <f>(Y52+Z52+AA52)/AI52</f>
        <v>#DIV/0!</v>
      </c>
    </row>
    <row r="53" spans="1:37" s="2" customFormat="1" ht="20.25" x14ac:dyDescent="0.3">
      <c r="A53" s="73" t="s">
        <v>106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s="2" customFormat="1" ht="15.75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s="2" customFormat="1" x14ac:dyDescent="0.25">
      <c r="H55" s="22"/>
      <c r="L55" s="22"/>
      <c r="P55" s="22"/>
      <c r="AD55" s="22"/>
    </row>
    <row r="56" spans="1:37" s="2" customFormat="1" x14ac:dyDescent="0.25">
      <c r="H56" s="22"/>
      <c r="L56" s="22"/>
      <c r="P56" s="22"/>
      <c r="AD56" s="22"/>
    </row>
    <row r="57" spans="1:37" s="2" customFormat="1" x14ac:dyDescent="0.25">
      <c r="H57" s="22"/>
      <c r="L57" s="22"/>
      <c r="P57" s="22"/>
      <c r="AD57" s="22"/>
    </row>
    <row r="58" spans="1:37" x14ac:dyDescent="0.25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x14ac:dyDescent="0.25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x14ac:dyDescent="0.25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x14ac:dyDescent="0.25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x14ac:dyDescent="0.25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x14ac:dyDescent="0.25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x14ac:dyDescent="0.25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x14ac:dyDescent="0.25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x14ac:dyDescent="0.25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x14ac:dyDescent="0.25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x14ac:dyDescent="0.25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x14ac:dyDescent="0.25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UY9qA2rgBcote92y50eoEBoMcChYJptFwJ5Ug5Gww77tF/gOaA3sXoz0boQspaO2Mh4vC515AEWqojKhVwB0Xg==" saltValue="lzpktYMxeV7FFWyJ9tx/OA==" spinCount="100000" sheet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54:AK54"/>
    <mergeCell ref="AJ2:AK2"/>
    <mergeCell ref="AI2:AI3"/>
    <mergeCell ref="X2:X3"/>
    <mergeCell ref="AE2:AH2"/>
    <mergeCell ref="A48:B48"/>
    <mergeCell ref="A20:B20"/>
    <mergeCell ref="A5:B5"/>
    <mergeCell ref="A53:C53"/>
  </mergeCells>
  <pageMargins left="0.39370078740157483" right="0.19685039370078741" top="0.39370078740157483" bottom="0.19685039370078741" header="0.15748031496062992" footer="0.15748031496062992"/>
  <pageSetup paperSize="9" scale="31" fitToWidth="0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46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A53" sqref="A53:R53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139</v>
      </c>
      <c r="B1" s="75"/>
      <c r="C1" s="75"/>
      <c r="D1" s="75"/>
      <c r="E1" s="75"/>
      <c r="F1" s="75"/>
      <c r="G1" s="43">
        <v>43770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'01.10.2019'!C6</f>
        <v>96543</v>
      </c>
      <c r="D6" s="1">
        <f>C6/12</f>
        <v>8045.25</v>
      </c>
      <c r="E6" s="36">
        <v>111045</v>
      </c>
      <c r="F6" s="36"/>
      <c r="G6" s="36"/>
      <c r="H6" s="36"/>
      <c r="I6" s="36"/>
      <c r="J6" s="40"/>
      <c r="K6" s="36"/>
      <c r="L6" s="36"/>
      <c r="M6" s="36">
        <v>2972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108073</v>
      </c>
      <c r="Z6" s="9">
        <f>(F6+J6)-N6</f>
        <v>0</v>
      </c>
      <c r="AA6" s="9">
        <f>(G6+K6+U6+W6)-O6-R6-X6</f>
        <v>0</v>
      </c>
      <c r="AB6" s="36">
        <v>4043</v>
      </c>
      <c r="AC6" s="38">
        <v>43890</v>
      </c>
      <c r="AD6" s="9">
        <f>(H6+L6+V6+X6)-S6-P6-W6</f>
        <v>0</v>
      </c>
      <c r="AE6" s="9">
        <f>M6+'01.10.2019'!AE6</f>
        <v>64072</v>
      </c>
      <c r="AF6" s="9">
        <f>N6+'01.10.2019'!AF6</f>
        <v>0</v>
      </c>
      <c r="AG6" s="9">
        <f>O6+'01.10.2019'!AG6</f>
        <v>0</v>
      </c>
      <c r="AH6" s="9">
        <f>P6+'01.10.2019'!AH6</f>
        <v>0</v>
      </c>
      <c r="AI6" s="1">
        <f>ROUND((AE6+AF6+AG6)/$AL$3,0)</f>
        <v>6407</v>
      </c>
      <c r="AJ6" s="10">
        <f>(Y6+Z6+AA6)/D6</f>
        <v>13.433143780491594</v>
      </c>
      <c r="AK6" s="10">
        <f>(Y6+Z6+AA6)/AI6</f>
        <v>16.867956922116434</v>
      </c>
    </row>
    <row r="7" spans="1:38" ht="25.5" customHeight="1" x14ac:dyDescent="0.25">
      <c r="A7" s="25" t="s">
        <v>2</v>
      </c>
      <c r="B7" s="25" t="s">
        <v>35</v>
      </c>
      <c r="C7" s="50">
        <f>'01.10.2019'!C7</f>
        <v>516687</v>
      </c>
      <c r="D7" s="1">
        <f t="shared" ref="D7:D52" si="0">C7/12</f>
        <v>43057.25</v>
      </c>
      <c r="E7" s="36">
        <v>1619328</v>
      </c>
      <c r="F7" s="36"/>
      <c r="G7" s="36"/>
      <c r="H7" s="36"/>
      <c r="I7" s="36"/>
      <c r="J7" s="36"/>
      <c r="K7" s="36"/>
      <c r="L7" s="36"/>
      <c r="M7" s="36">
        <v>25528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1593800</v>
      </c>
      <c r="Z7" s="9">
        <f t="shared" ref="Z7:Z52" si="2">(F7+J7)-N7</f>
        <v>0</v>
      </c>
      <c r="AA7" s="9">
        <f t="shared" ref="AA7:AA52" si="3">(G7+K7+U7+W7)-O7-R7-X7</f>
        <v>0</v>
      </c>
      <c r="AB7" s="37" t="s">
        <v>142</v>
      </c>
      <c r="AC7" s="49" t="s">
        <v>138</v>
      </c>
      <c r="AD7" s="9">
        <f t="shared" ref="AD7:AD52" si="4">(H7+L7+V7+X7)-S7-P7-W7</f>
        <v>0</v>
      </c>
      <c r="AE7" s="9">
        <f>M7+'01.10.2019'!AE7</f>
        <v>230373</v>
      </c>
      <c r="AF7" s="9">
        <f>N7+'01.10.2019'!AF7</f>
        <v>0</v>
      </c>
      <c r="AG7" s="9">
        <f>O7+'01.10.2019'!AG7</f>
        <v>0</v>
      </c>
      <c r="AH7" s="9">
        <f>P7+'01.10.2019'!AH7</f>
        <v>0</v>
      </c>
      <c r="AI7" s="1">
        <f t="shared" ref="AI7:AI52" si="5">ROUND((AE7+AF7+AG7)/$AL$3,0)</f>
        <v>23037</v>
      </c>
      <c r="AJ7" s="10">
        <f t="shared" ref="AJ7:AJ52" si="6">(Y7+Z7+AA7)/D7</f>
        <v>37.015833570420774</v>
      </c>
      <c r="AK7" s="10">
        <f t="shared" ref="AK7:AK51" si="7">(Y7+Z7+AA7)/AI7</f>
        <v>69.184355601857874</v>
      </c>
    </row>
    <row r="8" spans="1:38" ht="29.25" customHeight="1" x14ac:dyDescent="0.25">
      <c r="A8" s="25" t="s">
        <v>2</v>
      </c>
      <c r="B8" s="25" t="s">
        <v>40</v>
      </c>
      <c r="C8" s="50">
        <f>'01.10.2019'!C8</f>
        <v>1415</v>
      </c>
      <c r="D8" s="1">
        <f t="shared" si="0"/>
        <v>117.91666666666667</v>
      </c>
      <c r="E8" s="36"/>
      <c r="F8" s="36"/>
      <c r="G8" s="36"/>
      <c r="H8" s="36"/>
      <c r="I8" s="36">
        <v>2117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2117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M8+'01.10.2019'!AE8</f>
        <v>0</v>
      </c>
      <c r="AF8" s="9">
        <f>N8+'01.10.2019'!AF8</f>
        <v>0</v>
      </c>
      <c r="AG8" s="9">
        <f>O8+'01.10.2019'!AG8</f>
        <v>0</v>
      </c>
      <c r="AH8" s="9">
        <f>P8+'01.10.2019'!AH8</f>
        <v>0</v>
      </c>
      <c r="AI8" s="1">
        <f t="shared" si="5"/>
        <v>0</v>
      </c>
      <c r="AJ8" s="10">
        <f t="shared" si="6"/>
        <v>17.953356890459364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'01.10.2019'!C9</f>
        <v>223</v>
      </c>
      <c r="D9" s="1">
        <f t="shared" si="0"/>
        <v>18.583333333333332</v>
      </c>
      <c r="E9" s="36">
        <v>2294</v>
      </c>
      <c r="F9" s="36"/>
      <c r="G9" s="36"/>
      <c r="H9" s="36"/>
      <c r="I9" s="36"/>
      <c r="J9" s="36"/>
      <c r="K9" s="36"/>
      <c r="L9" s="36"/>
      <c r="M9" s="36">
        <v>36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2258</v>
      </c>
      <c r="Z9" s="9">
        <f t="shared" si="2"/>
        <v>0</v>
      </c>
      <c r="AA9" s="9">
        <f t="shared" si="3"/>
        <v>0</v>
      </c>
      <c r="AB9" s="36">
        <v>2258</v>
      </c>
      <c r="AC9" s="38">
        <v>43891</v>
      </c>
      <c r="AD9" s="9">
        <f t="shared" si="4"/>
        <v>0</v>
      </c>
      <c r="AE9" s="9">
        <f>M9+'01.10.2019'!AE9</f>
        <v>262</v>
      </c>
      <c r="AF9" s="9">
        <f>N9+'01.10.2019'!AF9</f>
        <v>0</v>
      </c>
      <c r="AG9" s="9">
        <f>O9+'01.10.2019'!AG9</f>
        <v>0</v>
      </c>
      <c r="AH9" s="9">
        <f>P9+'01.10.2019'!AH9</f>
        <v>0</v>
      </c>
      <c r="AI9" s="1">
        <f t="shared" si="5"/>
        <v>26</v>
      </c>
      <c r="AJ9" s="10">
        <f t="shared" si="6"/>
        <v>121.50672645739911</v>
      </c>
      <c r="AK9" s="10">
        <f t="shared" si="7"/>
        <v>86.84615384615384</v>
      </c>
    </row>
    <row r="10" spans="1:38" ht="31.5" customHeight="1" x14ac:dyDescent="0.25">
      <c r="A10" s="25" t="s">
        <v>3</v>
      </c>
      <c r="B10" s="25" t="s">
        <v>36</v>
      </c>
      <c r="C10" s="50">
        <f>'01.10.2019'!C10</f>
        <v>265486</v>
      </c>
      <c r="D10" s="1">
        <f t="shared" si="0"/>
        <v>22123.833333333332</v>
      </c>
      <c r="E10" s="36">
        <v>141279</v>
      </c>
      <c r="F10" s="36"/>
      <c r="G10" s="36"/>
      <c r="H10" s="36"/>
      <c r="I10" s="36"/>
      <c r="J10" s="36"/>
      <c r="K10" s="36"/>
      <c r="L10" s="36"/>
      <c r="M10" s="36">
        <v>11273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130006</v>
      </c>
      <c r="Z10" s="9">
        <f t="shared" si="2"/>
        <v>0</v>
      </c>
      <c r="AA10" s="9">
        <f t="shared" si="3"/>
        <v>0</v>
      </c>
      <c r="AB10" s="37" t="s">
        <v>145</v>
      </c>
      <c r="AC10" s="49" t="s">
        <v>134</v>
      </c>
      <c r="AD10" s="9">
        <f t="shared" si="4"/>
        <v>0</v>
      </c>
      <c r="AE10" s="9">
        <f>M10+'01.10.2019'!AE10</f>
        <v>222964</v>
      </c>
      <c r="AF10" s="9">
        <f>N10+'01.10.2019'!AF10</f>
        <v>0</v>
      </c>
      <c r="AG10" s="9">
        <f>O10+'01.10.2019'!AG10</f>
        <v>0</v>
      </c>
      <c r="AH10" s="9">
        <f>P10+'01.10.2019'!AH10</f>
        <v>0</v>
      </c>
      <c r="AI10" s="1">
        <f t="shared" si="5"/>
        <v>22296</v>
      </c>
      <c r="AJ10" s="10">
        <f t="shared" si="6"/>
        <v>5.8762872618518491</v>
      </c>
      <c r="AK10" s="10">
        <f t="shared" si="7"/>
        <v>5.8309113742375311</v>
      </c>
    </row>
    <row r="11" spans="1:38" ht="24.75" customHeight="1" x14ac:dyDescent="0.25">
      <c r="A11" s="25" t="s">
        <v>3</v>
      </c>
      <c r="B11" s="25" t="s">
        <v>57</v>
      </c>
      <c r="C11" s="50">
        <f>'01.10.2019'!C11</f>
        <v>223</v>
      </c>
      <c r="D11" s="1">
        <f t="shared" si="0"/>
        <v>18.583333333333332</v>
      </c>
      <c r="E11" s="36">
        <v>2446</v>
      </c>
      <c r="F11" s="36"/>
      <c r="G11" s="36"/>
      <c r="H11" s="36"/>
      <c r="I11" s="36"/>
      <c r="J11" s="36"/>
      <c r="K11" s="36"/>
      <c r="L11" s="36"/>
      <c r="M11" s="36">
        <v>5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2441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M11+'01.10.2019'!AE11</f>
        <v>14</v>
      </c>
      <c r="AF11" s="9">
        <f>N11+'01.10.2019'!AF11</f>
        <v>0</v>
      </c>
      <c r="AG11" s="9">
        <f>O11+'01.10.2019'!AG11</f>
        <v>0</v>
      </c>
      <c r="AH11" s="9">
        <f>P11+'01.10.2019'!AH11</f>
        <v>0</v>
      </c>
      <c r="AI11" s="1">
        <f t="shared" si="5"/>
        <v>1</v>
      </c>
      <c r="AJ11" s="10">
        <f t="shared" si="6"/>
        <v>131.35426008968611</v>
      </c>
      <c r="AK11" s="10">
        <f t="shared" si="7"/>
        <v>2441</v>
      </c>
    </row>
    <row r="12" spans="1:38" ht="24.75" customHeight="1" x14ac:dyDescent="0.25">
      <c r="A12" s="25" t="s">
        <v>84</v>
      </c>
      <c r="B12" s="25" t="s">
        <v>36</v>
      </c>
      <c r="C12" s="50">
        <f>'01.10.2019'!C12</f>
        <v>1728</v>
      </c>
      <c r="D12" s="1">
        <f t="shared" si="0"/>
        <v>144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M12+'01.10.2019'!AE12</f>
        <v>0</v>
      </c>
      <c r="AF12" s="9">
        <f>N12+'01.10.2019'!AF12</f>
        <v>0</v>
      </c>
      <c r="AG12" s="9">
        <f>O12+'01.10.2019'!AG12</f>
        <v>0</v>
      </c>
      <c r="AH12" s="9">
        <f>P12+'01.10.2019'!AH12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'01.10.2019'!C13</f>
        <v>1964.5</v>
      </c>
      <c r="D13" s="1">
        <f t="shared" si="0"/>
        <v>163.70833333333334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M13+'01.10.2019'!AE13</f>
        <v>7</v>
      </c>
      <c r="AF13" s="9">
        <f>N13+'01.10.2019'!AF13</f>
        <v>0</v>
      </c>
      <c r="AG13" s="9">
        <f>O13+'01.10.2019'!AG13</f>
        <v>0</v>
      </c>
      <c r="AH13" s="9">
        <f>P13+'01.10.2019'!AH13</f>
        <v>0</v>
      </c>
      <c r="AI13" s="1">
        <f t="shared" si="5"/>
        <v>1</v>
      </c>
      <c r="AJ13" s="10">
        <f t="shared" si="6"/>
        <v>7.3301094426062603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'01.10.2019'!C14</f>
        <v>221765</v>
      </c>
      <c r="D14" s="1">
        <f t="shared" si="0"/>
        <v>18480.416666666668</v>
      </c>
      <c r="E14" s="36">
        <v>123288</v>
      </c>
      <c r="F14" s="36"/>
      <c r="G14" s="36"/>
      <c r="H14" s="36"/>
      <c r="I14" s="36">
        <v>335050</v>
      </c>
      <c r="J14" s="36"/>
      <c r="K14" s="36"/>
      <c r="L14" s="36"/>
      <c r="M14" s="36">
        <v>15762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442576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M14+'01.10.2019'!AE14</f>
        <v>251753</v>
      </c>
      <c r="AF14" s="9">
        <f>N14+'01.10.2019'!AF14</f>
        <v>0</v>
      </c>
      <c r="AG14" s="9">
        <f>O14+'01.10.2019'!AG14</f>
        <v>0</v>
      </c>
      <c r="AH14" s="9">
        <f>P14+'01.10.2019'!AH14</f>
        <v>0</v>
      </c>
      <c r="AI14" s="1">
        <f t="shared" si="5"/>
        <v>25175</v>
      </c>
      <c r="AJ14" s="10">
        <f t="shared" si="6"/>
        <v>23.948377787297364</v>
      </c>
      <c r="AK14" s="10">
        <f t="shared" si="7"/>
        <v>17.579980139026812</v>
      </c>
    </row>
    <row r="15" spans="1:38" ht="31.5" customHeight="1" x14ac:dyDescent="0.25">
      <c r="A15" s="25" t="s">
        <v>19</v>
      </c>
      <c r="B15" s="25" t="s">
        <v>24</v>
      </c>
      <c r="C15" s="50">
        <f>'01.10.2019'!C15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M15+'01.10.2019'!AE15</f>
        <v>0</v>
      </c>
      <c r="AF15" s="9">
        <f>N15+'01.10.2019'!AF15</f>
        <v>0</v>
      </c>
      <c r="AG15" s="9">
        <f>O15+'01.10.2019'!AG15</f>
        <v>0</v>
      </c>
      <c r="AH15" s="9">
        <f>P15+'01.10.2019'!AH15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'01.10.2019'!C16</f>
        <v>137</v>
      </c>
      <c r="D16" s="1">
        <f t="shared" si="0"/>
        <v>11.416666666666666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M16+'01.10.2019'!AE16</f>
        <v>0</v>
      </c>
      <c r="AF16" s="9">
        <f>N16+'01.10.2019'!AF16</f>
        <v>0</v>
      </c>
      <c r="AG16" s="9">
        <f>O16+'01.10.2019'!AG16</f>
        <v>0</v>
      </c>
      <c r="AH16" s="9">
        <f>P16+'01.10.2019'!AH16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'01.10.2019'!C17</f>
        <v>120261</v>
      </c>
      <c r="D17" s="1">
        <f t="shared" si="0"/>
        <v>10021.75</v>
      </c>
      <c r="E17" s="36">
        <v>258690</v>
      </c>
      <c r="F17" s="36"/>
      <c r="G17" s="36"/>
      <c r="H17" s="36"/>
      <c r="I17" s="36"/>
      <c r="J17" s="36"/>
      <c r="K17" s="36"/>
      <c r="L17" s="36"/>
      <c r="M17" s="36">
        <v>5974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252716</v>
      </c>
      <c r="Z17" s="9">
        <f t="shared" si="2"/>
        <v>0</v>
      </c>
      <c r="AA17" s="9">
        <f t="shared" si="3"/>
        <v>0</v>
      </c>
      <c r="AB17" s="37" t="s">
        <v>144</v>
      </c>
      <c r="AC17" s="49" t="s">
        <v>143</v>
      </c>
      <c r="AD17" s="9">
        <f t="shared" si="4"/>
        <v>0</v>
      </c>
      <c r="AE17" s="9">
        <f>M17+'01.10.2019'!AE17</f>
        <v>104031</v>
      </c>
      <c r="AF17" s="9">
        <f>N17+'01.10.2019'!AF17</f>
        <v>0</v>
      </c>
      <c r="AG17" s="9">
        <f>O17+'01.10.2019'!AG17</f>
        <v>0</v>
      </c>
      <c r="AH17" s="9">
        <f>P17+'01.10.2019'!AH17</f>
        <v>0</v>
      </c>
      <c r="AI17" s="1">
        <f t="shared" si="5"/>
        <v>10403</v>
      </c>
      <c r="AJ17" s="10">
        <f t="shared" si="6"/>
        <v>25.216753561004815</v>
      </c>
      <c r="AK17" s="10">
        <f t="shared" si="7"/>
        <v>24.292607901566857</v>
      </c>
    </row>
    <row r="18" spans="1:37" ht="27.75" customHeight="1" x14ac:dyDescent="0.25">
      <c r="A18" s="25" t="s">
        <v>5</v>
      </c>
      <c r="B18" s="25" t="s">
        <v>27</v>
      </c>
      <c r="C18" s="50">
        <f>'01.10.2019'!C18</f>
        <v>1874</v>
      </c>
      <c r="D18" s="1">
        <f t="shared" si="0"/>
        <v>156.16666666666666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M18+'01.10.2019'!AE18</f>
        <v>0</v>
      </c>
      <c r="AF18" s="9">
        <f>N18+'01.10.2019'!AF18</f>
        <v>0</v>
      </c>
      <c r="AG18" s="9">
        <f>O18+'01.10.2019'!AG18</f>
        <v>0</v>
      </c>
      <c r="AH18" s="9">
        <f>P18+'01.10.2019'!AH18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'01.10.2019'!C19</f>
        <v>223</v>
      </c>
      <c r="D19" s="1">
        <f t="shared" si="0"/>
        <v>18.583333333333332</v>
      </c>
      <c r="E19" s="36"/>
      <c r="F19" s="36"/>
      <c r="G19" s="36"/>
      <c r="H19" s="36"/>
      <c r="I19" s="36">
        <v>2000</v>
      </c>
      <c r="J19" s="36"/>
      <c r="K19" s="36"/>
      <c r="L19" s="36"/>
      <c r="M19" s="36">
        <v>3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1997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M19+'01.10.2019'!AE19</f>
        <v>3</v>
      </c>
      <c r="AF19" s="9">
        <f>N19+'01.10.2019'!AF19</f>
        <v>0</v>
      </c>
      <c r="AG19" s="9">
        <f>O19+'01.10.2019'!AG19</f>
        <v>0</v>
      </c>
      <c r="AH19" s="9">
        <f>P19+'01.10.2019'!AH19</f>
        <v>0</v>
      </c>
      <c r="AI19" s="1">
        <f t="shared" si="5"/>
        <v>0</v>
      </c>
      <c r="AJ19" s="10">
        <f t="shared" si="6"/>
        <v>107.46188340807176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'01.10.2019'!C21</f>
        <v>0</v>
      </c>
      <c r="D21" s="1">
        <f t="shared" si="0"/>
        <v>0</v>
      </c>
      <c r="E21" s="36">
        <v>304</v>
      </c>
      <c r="F21" s="36"/>
      <c r="G21" s="36"/>
      <c r="H21" s="36"/>
      <c r="I21" s="36"/>
      <c r="J21" s="36"/>
      <c r="K21" s="36"/>
      <c r="L21" s="36"/>
      <c r="M21" s="36">
        <v>59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245</v>
      </c>
      <c r="Z21" s="9">
        <f t="shared" si="2"/>
        <v>0</v>
      </c>
      <c r="AA21" s="9">
        <f t="shared" si="3"/>
        <v>0</v>
      </c>
      <c r="AB21" s="36">
        <v>245</v>
      </c>
      <c r="AC21" s="38">
        <v>43830</v>
      </c>
      <c r="AD21" s="9">
        <f t="shared" si="4"/>
        <v>0</v>
      </c>
      <c r="AE21" s="9">
        <f>M21+'01.10.2019'!AE21</f>
        <v>8933</v>
      </c>
      <c r="AF21" s="9">
        <f>N21+'01.10.2019'!AF21</f>
        <v>0</v>
      </c>
      <c r="AG21" s="9">
        <f>O21+'01.10.2019'!AG21</f>
        <v>0</v>
      </c>
      <c r="AH21" s="9">
        <f>P21+'01.10.2019'!AH21</f>
        <v>0</v>
      </c>
      <c r="AI21" s="1">
        <f t="shared" si="5"/>
        <v>893</v>
      </c>
      <c r="AJ21" s="10" t="e">
        <f t="shared" si="6"/>
        <v>#DIV/0!</v>
      </c>
      <c r="AK21" s="10">
        <f t="shared" si="7"/>
        <v>0.27435610302351626</v>
      </c>
    </row>
    <row r="22" spans="1:37" ht="33" customHeight="1" x14ac:dyDescent="0.25">
      <c r="A22" s="25" t="s">
        <v>91</v>
      </c>
      <c r="B22" s="25" t="s">
        <v>39</v>
      </c>
      <c r="C22" s="50">
        <f>'01.10.2019'!C22</f>
        <v>5531</v>
      </c>
      <c r="D22" s="1">
        <f t="shared" si="0"/>
        <v>460.91666666666669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M22+'01.10.2019'!AE22</f>
        <v>0</v>
      </c>
      <c r="AF22" s="9">
        <f>N22+'01.10.2019'!AF22</f>
        <v>0</v>
      </c>
      <c r="AG22" s="9">
        <f>O22+'01.10.2019'!AG22</f>
        <v>0</v>
      </c>
      <c r="AH22" s="9">
        <f>P22+'01.10.2019'!AH22</f>
        <v>0</v>
      </c>
      <c r="AI22" s="1">
        <f t="shared" si="5"/>
        <v>0</v>
      </c>
      <c r="AJ22" s="10">
        <f t="shared" si="6"/>
        <v>0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'01.10.2019'!C23</f>
        <v>125626</v>
      </c>
      <c r="D23" s="1">
        <f t="shared" si="0"/>
        <v>10468.833333333334</v>
      </c>
      <c r="E23" s="36">
        <v>139637</v>
      </c>
      <c r="F23" s="36"/>
      <c r="G23" s="36">
        <v>68431</v>
      </c>
      <c r="H23" s="36"/>
      <c r="I23" s="36"/>
      <c r="J23" s="36"/>
      <c r="K23" s="36"/>
      <c r="L23" s="36"/>
      <c r="M23" s="36">
        <v>0</v>
      </c>
      <c r="N23" s="36"/>
      <c r="O23" s="36">
        <v>12520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139637</v>
      </c>
      <c r="Z23" s="9">
        <f t="shared" si="2"/>
        <v>0</v>
      </c>
      <c r="AA23" s="9">
        <f t="shared" si="3"/>
        <v>55911</v>
      </c>
      <c r="AB23" s="37" t="s">
        <v>140</v>
      </c>
      <c r="AC23" s="49" t="s">
        <v>141</v>
      </c>
      <c r="AD23" s="9">
        <f t="shared" si="4"/>
        <v>0</v>
      </c>
      <c r="AE23" s="9">
        <f>M23+'01.10.2019'!AE23</f>
        <v>9647</v>
      </c>
      <c r="AF23" s="9">
        <f>N23+'01.10.2019'!AF23</f>
        <v>0</v>
      </c>
      <c r="AG23" s="9">
        <f>O23+'01.10.2019'!AG23</f>
        <v>142294</v>
      </c>
      <c r="AH23" s="9">
        <f>P23+'01.10.2019'!AH23</f>
        <v>2004</v>
      </c>
      <c r="AI23" s="1">
        <f t="shared" si="5"/>
        <v>15194</v>
      </c>
      <c r="AJ23" s="10">
        <f t="shared" si="6"/>
        <v>18.6790632512378</v>
      </c>
      <c r="AK23" s="10">
        <f t="shared" si="7"/>
        <v>12.870080294853231</v>
      </c>
    </row>
    <row r="24" spans="1:37" ht="31.5" customHeight="1" x14ac:dyDescent="0.25">
      <c r="A24" s="25" t="s">
        <v>85</v>
      </c>
      <c r="B24" s="25" t="s">
        <v>86</v>
      </c>
      <c r="C24" s="50">
        <f>'01.10.2019'!C24</f>
        <v>207</v>
      </c>
      <c r="D24" s="1">
        <f t="shared" si="0"/>
        <v>17.25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M24+'01.10.2019'!AE24</f>
        <v>0</v>
      </c>
      <c r="AF24" s="9">
        <f>N24+'01.10.2019'!AF24</f>
        <v>0</v>
      </c>
      <c r="AG24" s="9">
        <f>O24+'01.10.2019'!AG24</f>
        <v>0</v>
      </c>
      <c r="AH24" s="9">
        <f>P24+'01.10.2019'!AH24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'01.10.2019'!C25</f>
        <v>31794</v>
      </c>
      <c r="D25" s="1">
        <f t="shared" si="0"/>
        <v>2649.5</v>
      </c>
      <c r="E25" s="36">
        <v>1174</v>
      </c>
      <c r="F25" s="36"/>
      <c r="G25" s="36"/>
      <c r="H25" s="36"/>
      <c r="I25" s="36"/>
      <c r="J25" s="36"/>
      <c r="K25" s="36"/>
      <c r="L25" s="36"/>
      <c r="M25" s="36">
        <v>551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623</v>
      </c>
      <c r="Z25" s="9">
        <f t="shared" si="2"/>
        <v>0</v>
      </c>
      <c r="AA25" s="9">
        <f t="shared" si="3"/>
        <v>0</v>
      </c>
      <c r="AB25" s="36">
        <v>623</v>
      </c>
      <c r="AC25" s="38">
        <v>43982</v>
      </c>
      <c r="AD25" s="9">
        <f t="shared" si="4"/>
        <v>0</v>
      </c>
      <c r="AE25" s="9">
        <f>M25+'01.10.2019'!AE25</f>
        <v>72261</v>
      </c>
      <c r="AF25" s="9">
        <f>N25+'01.10.2019'!AF25</f>
        <v>0</v>
      </c>
      <c r="AG25" s="9">
        <f>O25+'01.10.2019'!AG25</f>
        <v>0</v>
      </c>
      <c r="AH25" s="9">
        <f>P25+'01.10.2019'!AH25</f>
        <v>650</v>
      </c>
      <c r="AI25" s="1">
        <f t="shared" si="5"/>
        <v>7226</v>
      </c>
      <c r="AJ25" s="10">
        <f t="shared" si="6"/>
        <v>0.23513870541611626</v>
      </c>
      <c r="AK25" s="10">
        <f t="shared" si="7"/>
        <v>8.6216440631054519E-2</v>
      </c>
    </row>
    <row r="26" spans="1:37" ht="27.75" customHeight="1" x14ac:dyDescent="0.25">
      <c r="A26" s="25" t="s">
        <v>8</v>
      </c>
      <c r="B26" s="25" t="s">
        <v>37</v>
      </c>
      <c r="C26" s="50">
        <f>'01.10.2019'!C26</f>
        <v>74186</v>
      </c>
      <c r="D26" s="1">
        <f t="shared" si="0"/>
        <v>6182.166666666667</v>
      </c>
      <c r="E26" s="36">
        <v>15578</v>
      </c>
      <c r="F26" s="36"/>
      <c r="G26" s="36"/>
      <c r="H26" s="36"/>
      <c r="I26" s="36"/>
      <c r="J26" s="36"/>
      <c r="K26" s="36"/>
      <c r="L26" s="36"/>
      <c r="M26" s="36">
        <v>7502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8076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M26+'01.10.2019'!AE26</f>
        <v>78623</v>
      </c>
      <c r="AF26" s="9">
        <f>N26+'01.10.2019'!AF26</f>
        <v>0</v>
      </c>
      <c r="AG26" s="9">
        <f>O26+'01.10.2019'!AG26</f>
        <v>0</v>
      </c>
      <c r="AH26" s="9">
        <f>P26+'01.10.2019'!AH26</f>
        <v>0</v>
      </c>
      <c r="AI26" s="1">
        <f t="shared" si="5"/>
        <v>7862</v>
      </c>
      <c r="AJ26" s="10">
        <f t="shared" si="6"/>
        <v>1.3063381230960018</v>
      </c>
      <c r="AK26" s="10">
        <f t="shared" si="7"/>
        <v>1.0272195370134827</v>
      </c>
    </row>
    <row r="27" spans="1:37" ht="27.75" customHeight="1" x14ac:dyDescent="0.25">
      <c r="A27" s="25" t="s">
        <v>8</v>
      </c>
      <c r="B27" s="25" t="s">
        <v>27</v>
      </c>
      <c r="C27" s="50">
        <f>'01.10.2019'!C27</f>
        <v>557</v>
      </c>
      <c r="D27" s="1">
        <f t="shared" si="0"/>
        <v>46.416666666666664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M27+'01.10.2019'!AE27</f>
        <v>0</v>
      </c>
      <c r="AF27" s="9">
        <f>N27+'01.10.2019'!AF27</f>
        <v>0</v>
      </c>
      <c r="AG27" s="9">
        <f>O27+'01.10.2019'!AG27</f>
        <v>0</v>
      </c>
      <c r="AH27" s="9">
        <f>P27+'01.10.2019'!AH27</f>
        <v>0</v>
      </c>
      <c r="AI27" s="1">
        <f t="shared" si="5"/>
        <v>0</v>
      </c>
      <c r="AJ27" s="10">
        <f t="shared" si="6"/>
        <v>0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'01.10.2019'!C28</f>
        <v>281</v>
      </c>
      <c r="D28" s="1">
        <f t="shared" si="0"/>
        <v>23.416666666666668</v>
      </c>
      <c r="E28" s="36">
        <v>32</v>
      </c>
      <c r="F28" s="36"/>
      <c r="G28" s="36"/>
      <c r="H28" s="36"/>
      <c r="I28" s="36"/>
      <c r="J28" s="36"/>
      <c r="K28" s="36"/>
      <c r="L28" s="36"/>
      <c r="M28" s="36">
        <v>14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18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M28+'01.10.2019'!AE28</f>
        <v>159</v>
      </c>
      <c r="AF28" s="9">
        <f>N28+'01.10.2019'!AF28</f>
        <v>0</v>
      </c>
      <c r="AG28" s="9">
        <f>O28+'01.10.2019'!AG28</f>
        <v>0</v>
      </c>
      <c r="AH28" s="9">
        <f>P28+'01.10.2019'!AH28</f>
        <v>0</v>
      </c>
      <c r="AI28" s="1">
        <f t="shared" si="5"/>
        <v>16</v>
      </c>
      <c r="AJ28" s="10">
        <f t="shared" si="6"/>
        <v>0.76868327402135228</v>
      </c>
      <c r="AK28" s="10">
        <f t="shared" si="7"/>
        <v>1.125</v>
      </c>
    </row>
    <row r="29" spans="1:37" ht="27.75" customHeight="1" x14ac:dyDescent="0.25">
      <c r="A29" s="25" t="s">
        <v>9</v>
      </c>
      <c r="B29" s="25" t="s">
        <v>24</v>
      </c>
      <c r="C29" s="50">
        <f>'01.10.2019'!C29</f>
        <v>32698</v>
      </c>
      <c r="D29" s="1">
        <f t="shared" si="0"/>
        <v>2724.8333333333335</v>
      </c>
      <c r="E29" s="36">
        <v>28162</v>
      </c>
      <c r="F29" s="36"/>
      <c r="G29" s="36"/>
      <c r="H29" s="36"/>
      <c r="I29" s="36"/>
      <c r="J29" s="36"/>
      <c r="K29" s="36"/>
      <c r="L29" s="36"/>
      <c r="M29" s="36">
        <v>2201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25961</v>
      </c>
      <c r="Z29" s="9">
        <f t="shared" si="2"/>
        <v>0</v>
      </c>
      <c r="AA29" s="9">
        <f t="shared" si="3"/>
        <v>0</v>
      </c>
      <c r="AB29" s="36">
        <v>136</v>
      </c>
      <c r="AC29" s="38">
        <v>43982</v>
      </c>
      <c r="AD29" s="9">
        <f t="shared" si="4"/>
        <v>0</v>
      </c>
      <c r="AE29" s="9">
        <f>M29+'01.10.2019'!AE29</f>
        <v>13129</v>
      </c>
      <c r="AF29" s="9">
        <f>N29+'01.10.2019'!AF29</f>
        <v>0</v>
      </c>
      <c r="AG29" s="9">
        <f>O29+'01.10.2019'!AG29</f>
        <v>1509</v>
      </c>
      <c r="AH29" s="9">
        <f>P29+'01.10.2019'!AH29</f>
        <v>163</v>
      </c>
      <c r="AI29" s="1">
        <f t="shared" si="5"/>
        <v>1464</v>
      </c>
      <c r="AJ29" s="10">
        <f t="shared" si="6"/>
        <v>9.527555202153037</v>
      </c>
      <c r="AK29" s="10">
        <f t="shared" si="7"/>
        <v>17.732923497267759</v>
      </c>
    </row>
    <row r="30" spans="1:37" ht="27.75" customHeight="1" x14ac:dyDescent="0.25">
      <c r="A30" s="25" t="s">
        <v>9</v>
      </c>
      <c r="B30" s="25" t="s">
        <v>27</v>
      </c>
      <c r="C30" s="50">
        <f>'01.10.2019'!C30</f>
        <v>137</v>
      </c>
      <c r="D30" s="1">
        <f t="shared" si="0"/>
        <v>11.416666666666666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M30+'01.10.2019'!AE30</f>
        <v>0</v>
      </c>
      <c r="AF30" s="9">
        <f>N30+'01.10.2019'!AF30</f>
        <v>0</v>
      </c>
      <c r="AG30" s="9">
        <f>O30+'01.10.2019'!AG30</f>
        <v>0</v>
      </c>
      <c r="AH30" s="9">
        <f>P30+'01.10.2019'!AH30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'01.10.2019'!C31</f>
        <v>70</v>
      </c>
      <c r="D31" s="1">
        <f t="shared" si="0"/>
        <v>5.833333333333333</v>
      </c>
      <c r="E31" s="36">
        <v>94</v>
      </c>
      <c r="F31" s="36"/>
      <c r="G31" s="36"/>
      <c r="H31" s="36"/>
      <c r="I31" s="36"/>
      <c r="J31" s="36"/>
      <c r="K31" s="36"/>
      <c r="L31" s="36"/>
      <c r="M31" s="36">
        <v>24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70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M31+'01.10.2019'!AE31</f>
        <v>40</v>
      </c>
      <c r="AF31" s="9">
        <f>N31+'01.10.2019'!AF31</f>
        <v>0</v>
      </c>
      <c r="AG31" s="9">
        <f>O31+'01.10.2019'!AG31</f>
        <v>0</v>
      </c>
      <c r="AH31" s="9">
        <f>P31+'01.10.2019'!AH31</f>
        <v>0</v>
      </c>
      <c r="AI31" s="1">
        <f t="shared" si="5"/>
        <v>4</v>
      </c>
      <c r="AJ31" s="10">
        <f t="shared" si="6"/>
        <v>12</v>
      </c>
      <c r="AK31" s="10">
        <f t="shared" si="7"/>
        <v>17.5</v>
      </c>
    </row>
    <row r="32" spans="1:37" ht="36.75" customHeight="1" x14ac:dyDescent="0.25">
      <c r="A32" s="25" t="s">
        <v>59</v>
      </c>
      <c r="B32" s="25" t="s">
        <v>60</v>
      </c>
      <c r="C32" s="50">
        <f>'01.10.2019'!C32</f>
        <v>18</v>
      </c>
      <c r="D32" s="1">
        <f t="shared" si="0"/>
        <v>1.5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M32+'01.10.2019'!AE32</f>
        <v>17</v>
      </c>
      <c r="AF32" s="9">
        <f>N32+'01.10.2019'!AF32</f>
        <v>0</v>
      </c>
      <c r="AG32" s="9">
        <f>O32+'01.10.2019'!AG32</f>
        <v>0</v>
      </c>
      <c r="AH32" s="9">
        <f>P32+'01.10.2019'!AH32</f>
        <v>0</v>
      </c>
      <c r="AI32" s="1">
        <f t="shared" si="5"/>
        <v>2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'01.10.2019'!C33</f>
        <v>182797</v>
      </c>
      <c r="D33" s="1">
        <f t="shared" si="0"/>
        <v>15233.083333333334</v>
      </c>
      <c r="E33" s="41">
        <v>9051.5</v>
      </c>
      <c r="F33" s="41"/>
      <c r="G33" s="36"/>
      <c r="H33" s="36"/>
      <c r="I33" s="41"/>
      <c r="J33" s="41"/>
      <c r="K33" s="36"/>
      <c r="L33" s="36"/>
      <c r="M33" s="41">
        <v>7271</v>
      </c>
      <c r="N33" s="41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59">
        <f t="shared" si="1"/>
        <v>1780.5</v>
      </c>
      <c r="Z33" s="5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59">
        <f>M33+'01.10.2019'!AE33</f>
        <v>189235.02</v>
      </c>
      <c r="AF33" s="59">
        <f>N33+'01.10.2019'!AF33</f>
        <v>0</v>
      </c>
      <c r="AG33" s="9">
        <f>O33+'01.10.2019'!AG33</f>
        <v>2988</v>
      </c>
      <c r="AH33" s="9">
        <f>P33+'01.10.2019'!AH33</f>
        <v>2876</v>
      </c>
      <c r="AI33" s="1">
        <f t="shared" si="5"/>
        <v>19222</v>
      </c>
      <c r="AJ33" s="10">
        <f t="shared" si="6"/>
        <v>0.11688375629796988</v>
      </c>
      <c r="AK33" s="10">
        <f t="shared" si="7"/>
        <v>9.2628238476745395E-2</v>
      </c>
    </row>
    <row r="34" spans="1:38" ht="31.5" customHeight="1" x14ac:dyDescent="0.25">
      <c r="A34" s="25" t="s">
        <v>11</v>
      </c>
      <c r="B34" s="25" t="s">
        <v>39</v>
      </c>
      <c r="C34" s="50">
        <f>'01.10.2019'!C34</f>
        <v>0</v>
      </c>
      <c r="D34" s="1">
        <f t="shared" si="0"/>
        <v>0</v>
      </c>
      <c r="E34" s="36">
        <v>33373</v>
      </c>
      <c r="F34" s="36"/>
      <c r="G34" s="36">
        <v>20</v>
      </c>
      <c r="H34" s="36"/>
      <c r="I34" s="36"/>
      <c r="J34" s="36"/>
      <c r="K34" s="36"/>
      <c r="L34" s="36"/>
      <c r="M34" s="36">
        <v>1555</v>
      </c>
      <c r="N34" s="36"/>
      <c r="O34" s="36">
        <v>20</v>
      </c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31818</v>
      </c>
      <c r="Z34" s="9">
        <f t="shared" si="2"/>
        <v>0</v>
      </c>
      <c r="AA34" s="9">
        <f t="shared" si="3"/>
        <v>0</v>
      </c>
      <c r="AB34" s="36">
        <v>224</v>
      </c>
      <c r="AC34" s="38">
        <v>43830</v>
      </c>
      <c r="AD34" s="9">
        <f t="shared" si="4"/>
        <v>0</v>
      </c>
      <c r="AE34" s="9">
        <f>M34+'01.10.2019'!AE34</f>
        <v>11489</v>
      </c>
      <c r="AF34" s="9">
        <f>N34+'01.10.2019'!AF34</f>
        <v>0</v>
      </c>
      <c r="AG34" s="9">
        <f>O34+'01.10.2019'!AG34</f>
        <v>365</v>
      </c>
      <c r="AH34" s="9">
        <f>P34+'01.10.2019'!AH34</f>
        <v>0</v>
      </c>
      <c r="AI34" s="1">
        <f t="shared" si="5"/>
        <v>1185</v>
      </c>
      <c r="AJ34" s="10" t="e">
        <f t="shared" si="6"/>
        <v>#DIV/0!</v>
      </c>
      <c r="AK34" s="10">
        <f t="shared" si="7"/>
        <v>26.850632911392406</v>
      </c>
    </row>
    <row r="35" spans="1:38" ht="32.25" customHeight="1" x14ac:dyDescent="0.25">
      <c r="A35" s="25" t="s">
        <v>12</v>
      </c>
      <c r="B35" s="25" t="s">
        <v>28</v>
      </c>
      <c r="C35" s="50">
        <f>'01.10.2019'!C35</f>
        <v>70723</v>
      </c>
      <c r="D35" s="1">
        <f t="shared" si="0"/>
        <v>5893.583333333333</v>
      </c>
      <c r="E35" s="36">
        <v>31404</v>
      </c>
      <c r="F35" s="36"/>
      <c r="G35" s="36"/>
      <c r="H35" s="36"/>
      <c r="I35" s="36"/>
      <c r="J35" s="36"/>
      <c r="K35" s="36"/>
      <c r="L35" s="36"/>
      <c r="M35" s="36">
        <v>2785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28619</v>
      </c>
      <c r="Z35" s="9">
        <f t="shared" si="2"/>
        <v>0</v>
      </c>
      <c r="AA35" s="9">
        <f t="shared" si="3"/>
        <v>0</v>
      </c>
      <c r="AB35" s="36">
        <v>20</v>
      </c>
      <c r="AC35" s="38">
        <v>43861</v>
      </c>
      <c r="AD35" s="9">
        <f t="shared" si="4"/>
        <v>0</v>
      </c>
      <c r="AE35" s="9">
        <f>M35+'01.10.2019'!AE35</f>
        <v>22278</v>
      </c>
      <c r="AF35" s="9">
        <f>N35+'01.10.2019'!AF35</f>
        <v>0</v>
      </c>
      <c r="AG35" s="9">
        <f>O35+'01.10.2019'!AG35</f>
        <v>0</v>
      </c>
      <c r="AH35" s="9">
        <f>P35+'01.10.2019'!AH35</f>
        <v>0</v>
      </c>
      <c r="AI35" s="1">
        <f t="shared" si="5"/>
        <v>2228</v>
      </c>
      <c r="AJ35" s="10">
        <f t="shared" si="6"/>
        <v>4.8559591646281977</v>
      </c>
      <c r="AK35" s="10">
        <f t="shared" si="7"/>
        <v>12.845152603231599</v>
      </c>
    </row>
    <row r="36" spans="1:38" ht="31.5" customHeight="1" x14ac:dyDescent="0.25">
      <c r="A36" s="25" t="s">
        <v>29</v>
      </c>
      <c r="B36" s="25" t="s">
        <v>30</v>
      </c>
      <c r="C36" s="50">
        <f>'01.10.2019'!C36</f>
        <v>316</v>
      </c>
      <c r="D36" s="1">
        <f t="shared" si="0"/>
        <v>26.333333333333332</v>
      </c>
      <c r="E36" s="36">
        <v>62</v>
      </c>
      <c r="F36" s="36"/>
      <c r="G36" s="36"/>
      <c r="H36" s="36"/>
      <c r="I36" s="36"/>
      <c r="J36" s="36"/>
      <c r="K36" s="36"/>
      <c r="L36" s="36"/>
      <c r="M36" s="36">
        <v>39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23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M36+'01.10.2019'!AE36</f>
        <v>235</v>
      </c>
      <c r="AF36" s="9">
        <f>N36+'01.10.2019'!AF36</f>
        <v>0</v>
      </c>
      <c r="AG36" s="9">
        <f>O36+'01.10.2019'!AG36</f>
        <v>0</v>
      </c>
      <c r="AH36" s="9">
        <f>P36+'01.10.2019'!AH36</f>
        <v>0</v>
      </c>
      <c r="AI36" s="1">
        <f t="shared" si="5"/>
        <v>24</v>
      </c>
      <c r="AJ36" s="10">
        <f t="shared" si="6"/>
        <v>0.87341772151898733</v>
      </c>
      <c r="AK36" s="10">
        <f t="shared" si="7"/>
        <v>0.95833333333333337</v>
      </c>
    </row>
    <row r="37" spans="1:38" ht="29.25" customHeight="1" x14ac:dyDescent="0.25">
      <c r="A37" s="25" t="s">
        <v>26</v>
      </c>
      <c r="B37" s="25" t="s">
        <v>27</v>
      </c>
      <c r="C37" s="50">
        <f>'01.10.2019'!C37</f>
        <v>78720</v>
      </c>
      <c r="D37" s="1">
        <f t="shared" si="0"/>
        <v>6560</v>
      </c>
      <c r="E37" s="36">
        <v>74044</v>
      </c>
      <c r="F37" s="36"/>
      <c r="G37" s="36"/>
      <c r="H37" s="36"/>
      <c r="I37" s="36"/>
      <c r="J37" s="36"/>
      <c r="K37" s="36"/>
      <c r="L37" s="36"/>
      <c r="M37" s="36">
        <v>2253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71791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M37+'01.10.2019'!AE37</f>
        <v>10602</v>
      </c>
      <c r="AF37" s="9">
        <f>N37+'01.10.2019'!AF37</f>
        <v>0</v>
      </c>
      <c r="AG37" s="9">
        <f>O37+'01.10.2019'!AG37</f>
        <v>0</v>
      </c>
      <c r="AH37" s="9">
        <f>P37+'01.10.2019'!AH37</f>
        <v>0</v>
      </c>
      <c r="AI37" s="1">
        <f t="shared" si="5"/>
        <v>1060</v>
      </c>
      <c r="AJ37" s="10">
        <f t="shared" si="6"/>
        <v>10.94375</v>
      </c>
      <c r="AK37" s="10">
        <f t="shared" si="7"/>
        <v>67.727358490566033</v>
      </c>
    </row>
    <row r="38" spans="1:38" ht="32.25" customHeight="1" x14ac:dyDescent="0.25">
      <c r="A38" s="25" t="s">
        <v>10</v>
      </c>
      <c r="B38" s="25" t="s">
        <v>38</v>
      </c>
      <c r="C38" s="50">
        <f>'01.10.2019'!C38</f>
        <v>18197</v>
      </c>
      <c r="D38" s="1">
        <f t="shared" si="0"/>
        <v>1516.4166666666667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M38+'01.10.2019'!AE38</f>
        <v>19961</v>
      </c>
      <c r="AF38" s="9">
        <f>N38+'01.10.2019'!AF38</f>
        <v>0</v>
      </c>
      <c r="AG38" s="9">
        <f>O38+'01.10.2019'!AG38</f>
        <v>0</v>
      </c>
      <c r="AH38" s="9">
        <f>P38+'01.10.2019'!AH38</f>
        <v>0</v>
      </c>
      <c r="AI38" s="1">
        <f t="shared" si="5"/>
        <v>1996</v>
      </c>
      <c r="AJ38" s="10">
        <f t="shared" si="6"/>
        <v>0</v>
      </c>
      <c r="AK38" s="10">
        <f t="shared" si="7"/>
        <v>0</v>
      </c>
    </row>
    <row r="39" spans="1:38" ht="31.5" customHeight="1" x14ac:dyDescent="0.25">
      <c r="A39" s="25" t="s">
        <v>14</v>
      </c>
      <c r="B39" s="25" t="s">
        <v>38</v>
      </c>
      <c r="C39" s="50">
        <f>'01.10.2019'!C39</f>
        <v>163770</v>
      </c>
      <c r="D39" s="1">
        <f t="shared" si="0"/>
        <v>13647.5</v>
      </c>
      <c r="E39" s="36">
        <v>66918</v>
      </c>
      <c r="F39" s="36"/>
      <c r="G39" s="36">
        <v>318</v>
      </c>
      <c r="H39" s="36"/>
      <c r="I39" s="36"/>
      <c r="J39" s="36"/>
      <c r="K39" s="36"/>
      <c r="L39" s="36"/>
      <c r="M39" s="36">
        <v>10116</v>
      </c>
      <c r="N39" s="36"/>
      <c r="O39" s="36">
        <v>0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56802</v>
      </c>
      <c r="Z39" s="9">
        <f t="shared" si="2"/>
        <v>0</v>
      </c>
      <c r="AA39" s="9">
        <f t="shared" si="3"/>
        <v>318</v>
      </c>
      <c r="AB39" s="36"/>
      <c r="AC39" s="38"/>
      <c r="AD39" s="9">
        <f t="shared" si="4"/>
        <v>0</v>
      </c>
      <c r="AE39" s="9">
        <f>M39+'01.10.2019'!AE39</f>
        <v>46679</v>
      </c>
      <c r="AF39" s="9">
        <f>N39+'01.10.2019'!AF39</f>
        <v>0</v>
      </c>
      <c r="AG39" s="9">
        <f>O39+'01.10.2019'!AG39</f>
        <v>67002</v>
      </c>
      <c r="AH39" s="9">
        <f>P39+'01.10.2019'!AH39</f>
        <v>1816</v>
      </c>
      <c r="AI39" s="1">
        <f t="shared" si="5"/>
        <v>11368</v>
      </c>
      <c r="AJ39" s="10">
        <f t="shared" si="6"/>
        <v>4.1853819380838981</v>
      </c>
      <c r="AK39" s="10">
        <f t="shared" si="7"/>
        <v>5.0246305418719208</v>
      </c>
    </row>
    <row r="40" spans="1:38" ht="31.5" customHeight="1" x14ac:dyDescent="0.25">
      <c r="A40" s="25" t="s">
        <v>14</v>
      </c>
      <c r="B40" s="25" t="s">
        <v>86</v>
      </c>
      <c r="C40" s="50">
        <f>'01.10.2019'!C40</f>
        <v>1047</v>
      </c>
      <c r="D40" s="1">
        <f t="shared" si="0"/>
        <v>87.25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M40+'01.10.2019'!AE40</f>
        <v>0</v>
      </c>
      <c r="AF40" s="9">
        <f>N40+'01.10.2019'!AF40</f>
        <v>0</v>
      </c>
      <c r="AG40" s="9">
        <f>O40+'01.10.2019'!AG40</f>
        <v>0</v>
      </c>
      <c r="AH40" s="9">
        <f>P40+'01.10.2019'!AH40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'01.10.2019'!C41</f>
        <v>0</v>
      </c>
      <c r="D41" s="1">
        <f t="shared" si="0"/>
        <v>0</v>
      </c>
      <c r="E41" s="36">
        <v>7463</v>
      </c>
      <c r="F41" s="36"/>
      <c r="G41" s="36"/>
      <c r="H41" s="36"/>
      <c r="I41" s="36"/>
      <c r="J41" s="36"/>
      <c r="K41" s="36"/>
      <c r="L41" s="36"/>
      <c r="M41" s="36">
        <v>692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6771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M41+'01.10.2019'!AE41</f>
        <v>1429</v>
      </c>
      <c r="AF41" s="9">
        <f>N41+'01.10.2019'!AF41</f>
        <v>0</v>
      </c>
      <c r="AG41" s="9">
        <f>O41+'01.10.2019'!AG41</f>
        <v>0</v>
      </c>
      <c r="AH41" s="9">
        <f>P41+'01.10.2019'!AH41</f>
        <v>0</v>
      </c>
      <c r="AI41" s="1">
        <f t="shared" si="5"/>
        <v>143</v>
      </c>
      <c r="AJ41" s="10" t="e">
        <f t="shared" si="6"/>
        <v>#DIV/0!</v>
      </c>
      <c r="AK41" s="10">
        <f t="shared" si="7"/>
        <v>47.349650349650346</v>
      </c>
    </row>
    <row r="42" spans="1:38" ht="31.5" customHeight="1" x14ac:dyDescent="0.25">
      <c r="A42" s="25" t="s">
        <v>62</v>
      </c>
      <c r="B42" s="25" t="s">
        <v>63</v>
      </c>
      <c r="C42" s="50">
        <f>'01.10.2019'!C42</f>
        <v>33784</v>
      </c>
      <c r="D42" s="1">
        <f t="shared" si="0"/>
        <v>2815.3333333333335</v>
      </c>
      <c r="E42" s="36">
        <v>2227</v>
      </c>
      <c r="F42" s="36"/>
      <c r="G42" s="36"/>
      <c r="H42" s="36"/>
      <c r="I42" s="36"/>
      <c r="J42" s="36"/>
      <c r="K42" s="36"/>
      <c r="L42" s="36"/>
      <c r="M42" s="36">
        <v>424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1803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M42+'01.10.2019'!AE42</f>
        <v>2296</v>
      </c>
      <c r="AF42" s="9">
        <f>N42+'01.10.2019'!AF42</f>
        <v>0</v>
      </c>
      <c r="AG42" s="9">
        <f>O42+'01.10.2019'!AG42</f>
        <v>0</v>
      </c>
      <c r="AH42" s="9">
        <f>P42+'01.10.2019'!AH42</f>
        <v>0</v>
      </c>
      <c r="AI42" s="1">
        <f t="shared" si="5"/>
        <v>230</v>
      </c>
      <c r="AJ42" s="10">
        <f t="shared" si="6"/>
        <v>0.64042150130239162</v>
      </c>
      <c r="AK42" s="10">
        <f t="shared" si="7"/>
        <v>7.839130434782609</v>
      </c>
    </row>
    <row r="43" spans="1:38" ht="39" customHeight="1" x14ac:dyDescent="0.25">
      <c r="A43" s="26" t="s">
        <v>92</v>
      </c>
      <c r="B43" s="27" t="s">
        <v>65</v>
      </c>
      <c r="C43" s="50">
        <f>'01.10.2019'!C43</f>
        <v>33784</v>
      </c>
      <c r="D43" s="1">
        <f t="shared" si="0"/>
        <v>2815.3333333333335</v>
      </c>
      <c r="E43" s="36">
        <v>6338</v>
      </c>
      <c r="F43" s="36"/>
      <c r="G43" s="36"/>
      <c r="H43" s="36"/>
      <c r="I43" s="36"/>
      <c r="J43" s="36"/>
      <c r="K43" s="36"/>
      <c r="L43" s="36"/>
      <c r="M43" s="36">
        <v>582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5756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M43+'01.10.2019'!AE43</f>
        <v>2448</v>
      </c>
      <c r="AF43" s="9">
        <f>N43+'01.10.2019'!AF43</f>
        <v>0</v>
      </c>
      <c r="AG43" s="9">
        <f>O43+'01.10.2019'!AG43</f>
        <v>0</v>
      </c>
      <c r="AH43" s="9">
        <f>P43+'01.10.2019'!AH43</f>
        <v>0</v>
      </c>
      <c r="AI43" s="1">
        <f t="shared" si="5"/>
        <v>245</v>
      </c>
      <c r="AJ43" s="10">
        <f t="shared" si="6"/>
        <v>2.0445181150840632</v>
      </c>
      <c r="AK43" s="10">
        <f t="shared" si="7"/>
        <v>23.493877551020407</v>
      </c>
    </row>
    <row r="44" spans="1:38" ht="41.25" customHeight="1" x14ac:dyDescent="0.25">
      <c r="A44" s="26" t="s">
        <v>92</v>
      </c>
      <c r="B44" s="27" t="s">
        <v>64</v>
      </c>
      <c r="C44" s="50">
        <f>'01.10.2019'!C44</f>
        <v>88</v>
      </c>
      <c r="D44" s="1">
        <f t="shared" si="0"/>
        <v>7.333333333333333</v>
      </c>
      <c r="E44" s="36">
        <v>120</v>
      </c>
      <c r="F44" s="36"/>
      <c r="G44" s="36"/>
      <c r="H44" s="36"/>
      <c r="I44" s="36"/>
      <c r="J44" s="36"/>
      <c r="K44" s="36"/>
      <c r="L44" s="36"/>
      <c r="M44" s="36">
        <v>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>
        <v>120</v>
      </c>
      <c r="AC44" s="38">
        <v>44044</v>
      </c>
      <c r="AD44" s="9">
        <f t="shared" si="4"/>
        <v>0</v>
      </c>
      <c r="AE44" s="9">
        <f>M44+'01.10.2019'!AE44</f>
        <v>0</v>
      </c>
      <c r="AF44" s="9">
        <f>N44+'01.10.2019'!AF44</f>
        <v>0</v>
      </c>
      <c r="AG44" s="9">
        <f>O44+'01.10.2019'!AG44</f>
        <v>0</v>
      </c>
      <c r="AH44" s="9">
        <f>P44+'01.10.2019'!AH44</f>
        <v>0</v>
      </c>
      <c r="AI44" s="1">
        <f t="shared" si="5"/>
        <v>0</v>
      </c>
      <c r="AJ44" s="10">
        <f t="shared" si="6"/>
        <v>16.363636363636363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'01.10.2019'!C45</f>
        <v>17</v>
      </c>
      <c r="D45" s="1">
        <f t="shared" si="0"/>
        <v>1.4166666666666667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M45+'01.10.2019'!AE45</f>
        <v>0</v>
      </c>
      <c r="AF45" s="9">
        <f>N45+'01.10.2019'!AF45</f>
        <v>0</v>
      </c>
      <c r="AG45" s="9">
        <f>O45+'01.10.2019'!AG45</f>
        <v>0</v>
      </c>
      <c r="AH45" s="9">
        <f>P45+'01.10.2019'!AH45</f>
        <v>0</v>
      </c>
      <c r="AI45" s="1">
        <f t="shared" si="5"/>
        <v>0</v>
      </c>
      <c r="AJ45" s="10">
        <f t="shared" si="6"/>
        <v>0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'01.10.2019'!C46</f>
        <v>34954</v>
      </c>
      <c r="D46" s="1">
        <f t="shared" si="0"/>
        <v>2912.8333333333335</v>
      </c>
      <c r="E46" s="36"/>
      <c r="F46" s="36">
        <v>19924</v>
      </c>
      <c r="G46" s="36"/>
      <c r="H46" s="36"/>
      <c r="I46" s="36"/>
      <c r="J46" s="60" t="s">
        <v>146</v>
      </c>
      <c r="K46" s="36"/>
      <c r="L46" s="36"/>
      <c r="M46" s="36"/>
      <c r="N46" s="36">
        <v>2339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13825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M46+'01.10.2019'!AE46</f>
        <v>0</v>
      </c>
      <c r="AF46" s="9">
        <f>N46+'01.10.2019'!AF46</f>
        <v>7607</v>
      </c>
      <c r="AG46" s="9">
        <f>O46+'01.10.2019'!AG46</f>
        <v>0</v>
      </c>
      <c r="AH46" s="9">
        <f>P46+'01.10.2019'!AH46</f>
        <v>0</v>
      </c>
      <c r="AI46" s="1">
        <f t="shared" si="5"/>
        <v>761</v>
      </c>
      <c r="AJ46" s="10">
        <f t="shared" si="6"/>
        <v>4.7462379126852436</v>
      </c>
      <c r="AK46" s="10">
        <f t="shared" si="7"/>
        <v>18.166885676741131</v>
      </c>
    </row>
    <row r="47" spans="1:38" ht="30.75" customHeight="1" x14ac:dyDescent="0.25">
      <c r="A47" s="26" t="s">
        <v>88</v>
      </c>
      <c r="B47" s="25" t="s">
        <v>89</v>
      </c>
      <c r="C47" s="50">
        <f>'01.10.2019'!C47</f>
        <v>32796</v>
      </c>
      <c r="D47" s="1">
        <f t="shared" si="0"/>
        <v>2733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M47+'01.10.2019'!AE47</f>
        <v>0</v>
      </c>
      <c r="AF47" s="9">
        <f>N47+'01.10.2019'!AF47</f>
        <v>0</v>
      </c>
      <c r="AG47" s="9">
        <f>O47+'01.10.2019'!AG47</f>
        <v>0</v>
      </c>
      <c r="AH47" s="9">
        <f>P47+'01.10.2019'!AH47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'01.10.2019'!C49</f>
        <v>89984</v>
      </c>
      <c r="D49" s="1">
        <f t="shared" si="0"/>
        <v>7498.666666666667</v>
      </c>
      <c r="E49" s="36">
        <v>54244</v>
      </c>
      <c r="F49" s="36"/>
      <c r="G49" s="36"/>
      <c r="H49" s="36"/>
      <c r="I49" s="36"/>
      <c r="J49" s="39"/>
      <c r="K49" s="39"/>
      <c r="L49" s="39"/>
      <c r="M49" s="36">
        <v>9479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44765</v>
      </c>
      <c r="Z49" s="9">
        <f t="shared" si="2"/>
        <v>0</v>
      </c>
      <c r="AA49" s="9">
        <f t="shared" si="3"/>
        <v>0</v>
      </c>
      <c r="AB49" s="36">
        <v>5910</v>
      </c>
      <c r="AC49" s="38">
        <v>44043</v>
      </c>
      <c r="AD49" s="9">
        <f t="shared" si="4"/>
        <v>0</v>
      </c>
      <c r="AE49" s="9">
        <f>M49+'01.10.2019'!AE49</f>
        <v>67678</v>
      </c>
      <c r="AF49" s="9">
        <f>N49+'01.10.2019'!AF49</f>
        <v>0</v>
      </c>
      <c r="AG49" s="9">
        <f>O49+'01.10.2019'!AG49</f>
        <v>0</v>
      </c>
      <c r="AH49" s="9">
        <f>P49+'01.10.2019'!AH49</f>
        <v>0</v>
      </c>
      <c r="AI49" s="1">
        <f t="shared" si="5"/>
        <v>6768</v>
      </c>
      <c r="AJ49" s="10">
        <f t="shared" si="6"/>
        <v>5.9697279516358464</v>
      </c>
      <c r="AK49" s="10">
        <f t="shared" si="7"/>
        <v>6.6142139479905433</v>
      </c>
    </row>
    <row r="50" spans="1:37" ht="29.25" customHeight="1" x14ac:dyDescent="0.25">
      <c r="A50" s="25" t="s">
        <v>33</v>
      </c>
      <c r="B50" s="25" t="s">
        <v>43</v>
      </c>
      <c r="C50" s="50">
        <f>'01.10.2019'!C50</f>
        <v>1874</v>
      </c>
      <c r="D50" s="1">
        <f t="shared" si="0"/>
        <v>156.16666666666666</v>
      </c>
      <c r="E50" s="36">
        <v>3016</v>
      </c>
      <c r="F50" s="36"/>
      <c r="G50" s="36"/>
      <c r="H50" s="36"/>
      <c r="I50" s="36"/>
      <c r="J50" s="39"/>
      <c r="K50" s="39"/>
      <c r="L50" s="39"/>
      <c r="M50" s="36">
        <v>112</v>
      </c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2904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M50+'01.10.2019'!AE50</f>
        <v>296</v>
      </c>
      <c r="AF50" s="9">
        <f>N50+'01.10.2019'!AF50</f>
        <v>0</v>
      </c>
      <c r="AG50" s="9">
        <f>O50+'01.10.2019'!AG50</f>
        <v>0</v>
      </c>
      <c r="AH50" s="9">
        <f>P50+'01.10.2019'!AH50</f>
        <v>0</v>
      </c>
      <c r="AI50" s="1">
        <f t="shared" si="5"/>
        <v>30</v>
      </c>
      <c r="AJ50" s="10">
        <f t="shared" si="6"/>
        <v>18.595517609391678</v>
      </c>
      <c r="AK50" s="10">
        <f t="shared" si="7"/>
        <v>96.8</v>
      </c>
    </row>
    <row r="51" spans="1:37" ht="32.25" customHeight="1" x14ac:dyDescent="0.25">
      <c r="A51" s="25" t="s">
        <v>16</v>
      </c>
      <c r="B51" s="25" t="s">
        <v>31</v>
      </c>
      <c r="C51" s="50">
        <f>'01.10.2019'!C51</f>
        <v>175378</v>
      </c>
      <c r="D51" s="1">
        <f t="shared" si="0"/>
        <v>14614.833333333334</v>
      </c>
      <c r="E51" s="36">
        <v>151184</v>
      </c>
      <c r="F51" s="36"/>
      <c r="G51" s="36"/>
      <c r="H51" s="36"/>
      <c r="I51" s="36"/>
      <c r="J51" s="39"/>
      <c r="K51" s="39"/>
      <c r="L51" s="39"/>
      <c r="M51" s="36">
        <v>18143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133041</v>
      </c>
      <c r="Z51" s="9">
        <f t="shared" si="2"/>
        <v>0</v>
      </c>
      <c r="AA51" s="9">
        <f t="shared" si="3"/>
        <v>0</v>
      </c>
      <c r="AB51" s="36">
        <v>6432</v>
      </c>
      <c r="AC51" s="38">
        <v>44043</v>
      </c>
      <c r="AD51" s="9">
        <f t="shared" si="4"/>
        <v>0</v>
      </c>
      <c r="AE51" s="9">
        <f>M51+'01.10.2019'!AE51</f>
        <v>88537</v>
      </c>
      <c r="AF51" s="9">
        <f>N51+'01.10.2019'!AF51</f>
        <v>0</v>
      </c>
      <c r="AG51" s="9">
        <f>O51+'01.10.2019'!AG51</f>
        <v>0</v>
      </c>
      <c r="AH51" s="9">
        <f>P51+'01.10.2019'!AH51</f>
        <v>0</v>
      </c>
      <c r="AI51" s="1">
        <f t="shared" si="5"/>
        <v>8854</v>
      </c>
      <c r="AJ51" s="10">
        <f t="shared" si="6"/>
        <v>9.1031486275359512</v>
      </c>
      <c r="AK51" s="10">
        <f t="shared" si="7"/>
        <v>15.02608990286876</v>
      </c>
    </row>
    <row r="52" spans="1:37" ht="30.75" customHeight="1" x14ac:dyDescent="0.25">
      <c r="A52" s="28" t="s">
        <v>16</v>
      </c>
      <c r="B52" s="28" t="s">
        <v>32</v>
      </c>
      <c r="C52" s="50">
        <f>'01.10.2019'!C52</f>
        <v>3195</v>
      </c>
      <c r="D52" s="1">
        <f t="shared" si="0"/>
        <v>266.25</v>
      </c>
      <c r="E52" s="36">
        <v>4052</v>
      </c>
      <c r="F52" s="36"/>
      <c r="G52" s="36"/>
      <c r="H52" s="36"/>
      <c r="I52" s="36">
        <v>2100</v>
      </c>
      <c r="J52" s="39"/>
      <c r="K52" s="39"/>
      <c r="L52" s="39"/>
      <c r="M52" s="36">
        <v>224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5928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M52+'01.10.2019'!AE52</f>
        <v>1572</v>
      </c>
      <c r="AF52" s="9">
        <f>N52+'01.10.2019'!AF52</f>
        <v>0</v>
      </c>
      <c r="AG52" s="9">
        <f>O52+'01.10.2019'!AG52</f>
        <v>0</v>
      </c>
      <c r="AH52" s="9">
        <f>P52+'01.10.2019'!AH52</f>
        <v>0</v>
      </c>
      <c r="AI52" s="1">
        <f t="shared" si="5"/>
        <v>157</v>
      </c>
      <c r="AJ52" s="10">
        <f t="shared" si="6"/>
        <v>22.264788732394365</v>
      </c>
      <c r="AK52" s="10">
        <f>(Y52+Z52+AA52)/AI52</f>
        <v>37.757961783439491</v>
      </c>
    </row>
    <row r="53" spans="1:37" ht="15.75" customHeight="1" x14ac:dyDescent="0.3">
      <c r="A53" s="73" t="s">
        <v>118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x14ac:dyDescent="0.25">
      <c r="A54" s="62" t="s">
        <v>147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GiLRWNRHD05jVve/LQ5MR7ywYK7ws+1aWCLksbxQRQO7i2wl0z0D8Kyx5o0Fdt1K2Pz/lOLsq853Eii3JuAFaA==" saltValue="Lcoi2ZCfnoUe99NMmEIlNg==" spinCount="100000" sheet="1" formatCells="0" selectLockedCells="1"/>
  <mergeCells count="21"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  <mergeCell ref="Q2:S2"/>
    <mergeCell ref="T2:V2"/>
    <mergeCell ref="W2:W3"/>
    <mergeCell ref="X2:X3"/>
    <mergeCell ref="A53:C53"/>
    <mergeCell ref="A1:F1"/>
    <mergeCell ref="A2:A3"/>
    <mergeCell ref="B2:B3"/>
    <mergeCell ref="C2:C3"/>
    <mergeCell ref="D2:D3"/>
    <mergeCell ref="E2:H2"/>
  </mergeCells>
  <pageMargins left="0.19685039370078741" right="0" top="0.19685039370078741" bottom="0.19685039370078741" header="0.15748031496062992" footer="0.15748031496062992"/>
  <pageSetup paperSize="9" scale="32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766ED904-FF0E-4734-A3BE-92BB7803685F}">
            <xm:f>'01.10.2019'!Y6</xm:f>
            <x14:dxf>
              <fill>
                <patternFill>
                  <bgColor theme="9" tint="0.39994506668294322"/>
                </patternFill>
              </fill>
            </x14:dxf>
          </x14:cfRule>
          <xm:sqref>E6:E19 E21:E47 E49:E52</xm:sqref>
        </x14:conditionalFormatting>
        <x14:conditionalFormatting xmlns:xm="http://schemas.microsoft.com/office/excel/2006/main">
          <x14:cfRule type="cellIs" priority="5" operator="equal" id="{17496EA7-4A4B-4940-9A26-F12A2367721D}">
            <xm:f>'01.10.2019'!Z6</xm:f>
            <x14:dxf/>
          </x14:cfRule>
          <x14:cfRule type="cellIs" priority="6" operator="notEqual" id="{B60EFAF0-3B5C-4588-8C12-B64B2856701C}">
            <xm:f>'01.10.2019'!Z6</xm:f>
            <x14:dxf>
              <fill>
                <patternFill>
                  <bgColor theme="9" tint="0.39994506668294322"/>
                </patternFill>
              </fill>
            </x14:dxf>
          </x14:cfRule>
          <xm:sqref>F6:G19 F21:G47 F49:G52</xm:sqref>
        </x14:conditionalFormatting>
        <x14:conditionalFormatting xmlns:xm="http://schemas.microsoft.com/office/excel/2006/main">
          <x14:cfRule type="cellIs" priority="1" operator="equal" id="{13078CA0-7B3A-4E6B-BB7B-E592416D605D}">
            <xm:f>'01.10.2019'!AD6</xm:f>
            <x14:dxf/>
          </x14:cfRule>
          <x14:cfRule type="cellIs" priority="2" operator="notEqual" id="{26B9191A-863B-43F9-9578-05022AF9E92E}">
            <xm:f>'01.10.2019'!AD6</xm:f>
            <x14:dxf>
              <fill>
                <patternFill>
                  <bgColor theme="9" tint="0.39994506668294322"/>
                </patternFill>
              </fill>
            </x14:dxf>
          </x14:cfRule>
          <xm:sqref>H6:H19 H21:H47 H49:H52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46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L64" sqref="L64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43800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'01.11.2019'!C6</f>
        <v>96543</v>
      </c>
      <c r="D6" s="1">
        <f>C6/12</f>
        <v>8045.25</v>
      </c>
      <c r="E6" s="36">
        <v>108073</v>
      </c>
      <c r="F6" s="36"/>
      <c r="G6" s="36"/>
      <c r="H6" s="36"/>
      <c r="I6" s="36"/>
      <c r="J6" s="40"/>
      <c r="K6" s="36"/>
      <c r="L6" s="36"/>
      <c r="M6" s="36">
        <v>2424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105649</v>
      </c>
      <c r="Z6" s="9">
        <f>(F6+J6)-N6</f>
        <v>0</v>
      </c>
      <c r="AA6" s="9">
        <f>(G6+K6+U6+W6)-O6-R6-X6</f>
        <v>0</v>
      </c>
      <c r="AB6" s="36">
        <v>3599</v>
      </c>
      <c r="AC6" s="38">
        <v>43890</v>
      </c>
      <c r="AD6" s="9">
        <f>(H6+L6+V6+X6)-S6-P6-W6</f>
        <v>0</v>
      </c>
      <c r="AE6" s="9">
        <f>M6+'01.11.2019'!AE6</f>
        <v>66496</v>
      </c>
      <c r="AF6" s="9">
        <f>N6+'01.11.2019'!AF6</f>
        <v>0</v>
      </c>
      <c r="AG6" s="9">
        <f>O6+'01.11.2019'!AG6</f>
        <v>0</v>
      </c>
      <c r="AH6" s="9">
        <f>P6+'01.11.2019'!AH6</f>
        <v>0</v>
      </c>
      <c r="AI6" s="1">
        <f>ROUND((AE6+AF6+AG6)/$AL$3,0)</f>
        <v>6045</v>
      </c>
      <c r="AJ6" s="10">
        <f>(Y6+Z6+AA6)/D6</f>
        <v>13.131847984835773</v>
      </c>
      <c r="AK6" s="10">
        <f>(Y6+Z6+AA6)/AI6</f>
        <v>17.477088502894954</v>
      </c>
    </row>
    <row r="7" spans="1:38" ht="25.5" customHeight="1" x14ac:dyDescent="0.25">
      <c r="A7" s="25" t="s">
        <v>2</v>
      </c>
      <c r="B7" s="25" t="s">
        <v>35</v>
      </c>
      <c r="C7" s="50">
        <f>'01.11.2019'!C7</f>
        <v>516687</v>
      </c>
      <c r="D7" s="1">
        <f t="shared" ref="D7:D52" si="0">C7/12</f>
        <v>43057.25</v>
      </c>
      <c r="E7" s="36">
        <v>1593800</v>
      </c>
      <c r="F7" s="36"/>
      <c r="G7" s="36"/>
      <c r="H7" s="36"/>
      <c r="I7" s="36"/>
      <c r="J7" s="36"/>
      <c r="K7" s="36"/>
      <c r="L7" s="36"/>
      <c r="M7" s="36">
        <v>29727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1564073</v>
      </c>
      <c r="Z7" s="9">
        <f t="shared" ref="Z7:Z52" si="2">(F7+J7)-N7</f>
        <v>0</v>
      </c>
      <c r="AA7" s="9">
        <f t="shared" ref="AA7:AA52" si="3">(G7+K7+U7+W7)-O7-R7-X7</f>
        <v>0</v>
      </c>
      <c r="AB7" s="37" t="s">
        <v>148</v>
      </c>
      <c r="AC7" s="49" t="s">
        <v>138</v>
      </c>
      <c r="AD7" s="9">
        <f t="shared" ref="AD7:AD52" si="4">(H7+L7+V7+X7)-S7-P7-W7</f>
        <v>0</v>
      </c>
      <c r="AE7" s="9">
        <f>M7+'01.11.2019'!AE7</f>
        <v>260100</v>
      </c>
      <c r="AF7" s="9">
        <f>N7+'01.11.2019'!AF7</f>
        <v>0</v>
      </c>
      <c r="AG7" s="9">
        <f>O7+'01.11.2019'!AG7</f>
        <v>0</v>
      </c>
      <c r="AH7" s="9">
        <f>P7+'01.11.2019'!AH7</f>
        <v>0</v>
      </c>
      <c r="AI7" s="1">
        <f t="shared" ref="AI7:AI52" si="5">ROUND((AE7+AF7+AG7)/$AL$3,0)</f>
        <v>23645</v>
      </c>
      <c r="AJ7" s="10">
        <f t="shared" ref="AJ7:AJ52" si="6">(Y7+Z7+AA7)/D7</f>
        <v>36.325427192865313</v>
      </c>
      <c r="AK7" s="10">
        <f t="shared" ref="AK7:AK51" si="7">(Y7+Z7+AA7)/AI7</f>
        <v>66.148149714527378</v>
      </c>
    </row>
    <row r="8" spans="1:38" ht="29.25" customHeight="1" x14ac:dyDescent="0.25">
      <c r="A8" s="25" t="s">
        <v>2</v>
      </c>
      <c r="B8" s="25" t="s">
        <v>40</v>
      </c>
      <c r="C8" s="50">
        <f>'01.11.2019'!C8</f>
        <v>1415</v>
      </c>
      <c r="D8" s="1">
        <f t="shared" si="0"/>
        <v>117.91666666666667</v>
      </c>
      <c r="E8" s="36">
        <v>2117</v>
      </c>
      <c r="F8" s="36"/>
      <c r="G8" s="36"/>
      <c r="H8" s="36"/>
      <c r="I8" s="36"/>
      <c r="J8" s="36"/>
      <c r="K8" s="36"/>
      <c r="L8" s="36"/>
      <c r="M8" s="36">
        <v>20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2097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M8+'01.11.2019'!AE8</f>
        <v>20</v>
      </c>
      <c r="AF8" s="9">
        <f>N8+'01.11.2019'!AF8</f>
        <v>0</v>
      </c>
      <c r="AG8" s="9">
        <f>O8+'01.11.2019'!AG8</f>
        <v>0</v>
      </c>
      <c r="AH8" s="9">
        <f>P8+'01.11.2019'!AH8</f>
        <v>0</v>
      </c>
      <c r="AI8" s="1">
        <f t="shared" si="5"/>
        <v>2</v>
      </c>
      <c r="AJ8" s="10">
        <f t="shared" si="6"/>
        <v>17.783745583038868</v>
      </c>
      <c r="AK8" s="10">
        <f t="shared" si="7"/>
        <v>1048.5</v>
      </c>
    </row>
    <row r="9" spans="1:38" ht="30.75" customHeight="1" x14ac:dyDescent="0.25">
      <c r="A9" s="25" t="s">
        <v>2</v>
      </c>
      <c r="B9" s="25" t="s">
        <v>58</v>
      </c>
      <c r="C9" s="50">
        <f>'01.11.2019'!C9</f>
        <v>223</v>
      </c>
      <c r="D9" s="1">
        <f t="shared" si="0"/>
        <v>18.583333333333332</v>
      </c>
      <c r="E9" s="36">
        <v>2258</v>
      </c>
      <c r="F9" s="36"/>
      <c r="G9" s="36"/>
      <c r="H9" s="36"/>
      <c r="I9" s="36"/>
      <c r="J9" s="36"/>
      <c r="K9" s="36"/>
      <c r="L9" s="36"/>
      <c r="M9" s="36">
        <v>72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2186</v>
      </c>
      <c r="Z9" s="9">
        <f t="shared" si="2"/>
        <v>0</v>
      </c>
      <c r="AA9" s="9">
        <f t="shared" si="3"/>
        <v>0</v>
      </c>
      <c r="AB9" s="36">
        <v>2186</v>
      </c>
      <c r="AC9" s="38">
        <v>43891</v>
      </c>
      <c r="AD9" s="9">
        <f t="shared" si="4"/>
        <v>0</v>
      </c>
      <c r="AE9" s="9">
        <f>M9+'01.11.2019'!AE9</f>
        <v>334</v>
      </c>
      <c r="AF9" s="9">
        <f>N9+'01.11.2019'!AF9</f>
        <v>0</v>
      </c>
      <c r="AG9" s="9">
        <f>O9+'01.11.2019'!AG9</f>
        <v>0</v>
      </c>
      <c r="AH9" s="9">
        <f>P9+'01.11.2019'!AH9</f>
        <v>0</v>
      </c>
      <c r="AI9" s="1">
        <f t="shared" si="5"/>
        <v>30</v>
      </c>
      <c r="AJ9" s="10">
        <f t="shared" si="6"/>
        <v>117.6322869955157</v>
      </c>
      <c r="AK9" s="10">
        <f t="shared" si="7"/>
        <v>72.86666666666666</v>
      </c>
    </row>
    <row r="10" spans="1:38" ht="31.5" customHeight="1" x14ac:dyDescent="0.25">
      <c r="A10" s="25" t="s">
        <v>3</v>
      </c>
      <c r="B10" s="25" t="s">
        <v>36</v>
      </c>
      <c r="C10" s="50">
        <f>'01.11.2019'!C10</f>
        <v>265486</v>
      </c>
      <c r="D10" s="1">
        <f t="shared" si="0"/>
        <v>22123.833333333332</v>
      </c>
      <c r="E10" s="36">
        <v>130006</v>
      </c>
      <c r="F10" s="36"/>
      <c r="G10" s="36"/>
      <c r="H10" s="36"/>
      <c r="I10" s="36"/>
      <c r="J10" s="36"/>
      <c r="K10" s="36"/>
      <c r="L10" s="36"/>
      <c r="M10" s="36">
        <v>11823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118183</v>
      </c>
      <c r="Z10" s="9">
        <f t="shared" si="2"/>
        <v>0</v>
      </c>
      <c r="AA10" s="9">
        <f t="shared" si="3"/>
        <v>0</v>
      </c>
      <c r="AB10" s="37" t="s">
        <v>149</v>
      </c>
      <c r="AC10" s="49" t="s">
        <v>134</v>
      </c>
      <c r="AD10" s="9">
        <f t="shared" si="4"/>
        <v>0</v>
      </c>
      <c r="AE10" s="9">
        <f>M10+'01.11.2019'!AE10</f>
        <v>234787</v>
      </c>
      <c r="AF10" s="9">
        <f>N10+'01.11.2019'!AF10</f>
        <v>0</v>
      </c>
      <c r="AG10" s="9">
        <f>O10+'01.11.2019'!AG10</f>
        <v>0</v>
      </c>
      <c r="AH10" s="9">
        <f>P10+'01.11.2019'!AH10</f>
        <v>0</v>
      </c>
      <c r="AI10" s="1">
        <f t="shared" si="5"/>
        <v>21344</v>
      </c>
      <c r="AJ10" s="10">
        <f t="shared" si="6"/>
        <v>5.3418862011556172</v>
      </c>
      <c r="AK10" s="10">
        <f t="shared" si="7"/>
        <v>5.5370595952023987</v>
      </c>
    </row>
    <row r="11" spans="1:38" ht="24.75" customHeight="1" x14ac:dyDescent="0.25">
      <c r="A11" s="25" t="s">
        <v>3</v>
      </c>
      <c r="B11" s="25" t="s">
        <v>57</v>
      </c>
      <c r="C11" s="50">
        <f>'01.11.2019'!C11</f>
        <v>223</v>
      </c>
      <c r="D11" s="1">
        <f t="shared" si="0"/>
        <v>18.583333333333332</v>
      </c>
      <c r="E11" s="36">
        <v>2441</v>
      </c>
      <c r="F11" s="36"/>
      <c r="G11" s="36"/>
      <c r="H11" s="36"/>
      <c r="I11" s="36"/>
      <c r="J11" s="36"/>
      <c r="K11" s="36"/>
      <c r="L11" s="36"/>
      <c r="M11" s="36">
        <v>26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2415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M11+'01.11.2019'!AE11</f>
        <v>40</v>
      </c>
      <c r="AF11" s="9">
        <f>N11+'01.11.2019'!AF11</f>
        <v>0</v>
      </c>
      <c r="AG11" s="9">
        <f>O11+'01.11.2019'!AG11</f>
        <v>0</v>
      </c>
      <c r="AH11" s="9">
        <f>P11+'01.11.2019'!AH11</f>
        <v>0</v>
      </c>
      <c r="AI11" s="1">
        <f t="shared" si="5"/>
        <v>4</v>
      </c>
      <c r="AJ11" s="10">
        <f t="shared" si="6"/>
        <v>129.95515695067266</v>
      </c>
      <c r="AK11" s="10">
        <f t="shared" si="7"/>
        <v>603.75</v>
      </c>
    </row>
    <row r="12" spans="1:38" ht="24.75" customHeight="1" x14ac:dyDescent="0.25">
      <c r="A12" s="25" t="s">
        <v>84</v>
      </c>
      <c r="B12" s="25" t="s">
        <v>36</v>
      </c>
      <c r="C12" s="50">
        <f>'01.11.2019'!C12</f>
        <v>1728</v>
      </c>
      <c r="D12" s="1">
        <f t="shared" si="0"/>
        <v>144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M12+'01.11.2019'!AE12</f>
        <v>0</v>
      </c>
      <c r="AF12" s="9">
        <f>N12+'01.11.2019'!AF12</f>
        <v>0</v>
      </c>
      <c r="AG12" s="9">
        <f>O12+'01.11.2019'!AG12</f>
        <v>0</v>
      </c>
      <c r="AH12" s="9">
        <f>P12+'01.11.2019'!AH12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'01.11.2019'!C13</f>
        <v>1964.5</v>
      </c>
      <c r="D13" s="1">
        <f t="shared" si="0"/>
        <v>163.70833333333334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>
        <v>0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M13+'01.11.2019'!AE13</f>
        <v>7</v>
      </c>
      <c r="AF13" s="9">
        <f>N13+'01.11.2019'!AF13</f>
        <v>0</v>
      </c>
      <c r="AG13" s="9">
        <f>O13+'01.11.2019'!AG13</f>
        <v>0</v>
      </c>
      <c r="AH13" s="9">
        <f>P13+'01.11.2019'!AH13</f>
        <v>0</v>
      </c>
      <c r="AI13" s="1">
        <f t="shared" si="5"/>
        <v>1</v>
      </c>
      <c r="AJ13" s="10">
        <f t="shared" si="6"/>
        <v>7.3301094426062603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'01.11.2019'!C14</f>
        <v>221765</v>
      </c>
      <c r="D14" s="1">
        <f t="shared" si="0"/>
        <v>18480.416666666668</v>
      </c>
      <c r="E14" s="36">
        <v>442576</v>
      </c>
      <c r="F14" s="36"/>
      <c r="G14" s="36"/>
      <c r="H14" s="36"/>
      <c r="I14" s="36"/>
      <c r="J14" s="36"/>
      <c r="K14" s="36"/>
      <c r="L14" s="36"/>
      <c r="M14" s="36">
        <v>16876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425700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M14+'01.11.2019'!AE14</f>
        <v>268629</v>
      </c>
      <c r="AF14" s="9">
        <f>N14+'01.11.2019'!AF14</f>
        <v>0</v>
      </c>
      <c r="AG14" s="9">
        <f>O14+'01.11.2019'!AG14</f>
        <v>0</v>
      </c>
      <c r="AH14" s="9">
        <f>P14+'01.11.2019'!AH14</f>
        <v>0</v>
      </c>
      <c r="AI14" s="1">
        <f t="shared" si="5"/>
        <v>24421</v>
      </c>
      <c r="AJ14" s="10">
        <f t="shared" si="6"/>
        <v>23.035194913534596</v>
      </c>
      <c r="AK14" s="10">
        <f t="shared" si="7"/>
        <v>17.431718602841816</v>
      </c>
    </row>
    <row r="15" spans="1:38" ht="31.5" customHeight="1" x14ac:dyDescent="0.25">
      <c r="A15" s="25" t="s">
        <v>19</v>
      </c>
      <c r="B15" s="25" t="s">
        <v>24</v>
      </c>
      <c r="C15" s="50">
        <f>'01.11.2019'!C15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M15+'01.11.2019'!AE15</f>
        <v>0</v>
      </c>
      <c r="AF15" s="9">
        <f>N15+'01.11.2019'!AF15</f>
        <v>0</v>
      </c>
      <c r="AG15" s="9">
        <f>O15+'01.11.2019'!AG15</f>
        <v>0</v>
      </c>
      <c r="AH15" s="9">
        <f>P15+'01.11.2019'!AH15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'01.11.2019'!C16</f>
        <v>137</v>
      </c>
      <c r="D16" s="1">
        <f>C16/12</f>
        <v>11.416666666666666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M16+'01.11.2019'!AE16</f>
        <v>0</v>
      </c>
      <c r="AF16" s="9">
        <f>N16+'01.11.2019'!AF16</f>
        <v>0</v>
      </c>
      <c r="AG16" s="9">
        <f>O16+'01.11.2019'!AG16</f>
        <v>0</v>
      </c>
      <c r="AH16" s="9">
        <f>P16+'01.11.2019'!AH16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'01.11.2019'!C17</f>
        <v>120261</v>
      </c>
      <c r="D17" s="1">
        <f t="shared" si="0"/>
        <v>10021.75</v>
      </c>
      <c r="E17" s="36">
        <v>252716</v>
      </c>
      <c r="F17" s="36"/>
      <c r="G17" s="36"/>
      <c r="H17" s="36"/>
      <c r="I17" s="36"/>
      <c r="J17" s="36"/>
      <c r="K17" s="36"/>
      <c r="L17" s="36"/>
      <c r="M17" s="36">
        <v>6112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246604</v>
      </c>
      <c r="Z17" s="9">
        <f t="shared" si="2"/>
        <v>0</v>
      </c>
      <c r="AA17" s="9">
        <f t="shared" si="3"/>
        <v>0</v>
      </c>
      <c r="AB17" s="37" t="s">
        <v>150</v>
      </c>
      <c r="AC17" s="49" t="s">
        <v>151</v>
      </c>
      <c r="AD17" s="9">
        <f t="shared" si="4"/>
        <v>0</v>
      </c>
      <c r="AE17" s="9">
        <f>M17+'01.11.2019'!AE17</f>
        <v>110143</v>
      </c>
      <c r="AF17" s="9">
        <f>N17+'01.11.2019'!AF17</f>
        <v>0</v>
      </c>
      <c r="AG17" s="9">
        <f>O17+'01.11.2019'!AG17</f>
        <v>0</v>
      </c>
      <c r="AH17" s="9">
        <f>P17+'01.11.2019'!AH17</f>
        <v>0</v>
      </c>
      <c r="AI17" s="1">
        <f t="shared" si="5"/>
        <v>10013</v>
      </c>
      <c r="AJ17" s="10">
        <f t="shared" si="6"/>
        <v>24.606880035921868</v>
      </c>
      <c r="AK17" s="10">
        <f t="shared" si="7"/>
        <v>24.628383101967444</v>
      </c>
    </row>
    <row r="18" spans="1:37" ht="27.75" customHeight="1" x14ac:dyDescent="0.25">
      <c r="A18" s="25" t="s">
        <v>5</v>
      </c>
      <c r="B18" s="25" t="s">
        <v>27</v>
      </c>
      <c r="C18" s="50">
        <f>'01.11.2019'!C18</f>
        <v>1874</v>
      </c>
      <c r="D18" s="1">
        <f t="shared" si="0"/>
        <v>156.16666666666666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M18+'01.11.2019'!AE18</f>
        <v>0</v>
      </c>
      <c r="AF18" s="9">
        <f>N18+'01.11.2019'!AF18</f>
        <v>0</v>
      </c>
      <c r="AG18" s="9">
        <f>O18+'01.11.2019'!AG18</f>
        <v>0</v>
      </c>
      <c r="AH18" s="9">
        <f>P18+'01.11.2019'!AH18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'01.11.2019'!C19</f>
        <v>223</v>
      </c>
      <c r="D19" s="1">
        <f t="shared" si="0"/>
        <v>18.583333333333332</v>
      </c>
      <c r="E19" s="36">
        <v>1997</v>
      </c>
      <c r="F19" s="36"/>
      <c r="G19" s="36"/>
      <c r="H19" s="36"/>
      <c r="I19" s="36"/>
      <c r="J19" s="36"/>
      <c r="K19" s="36"/>
      <c r="L19" s="36"/>
      <c r="M19" s="36">
        <v>0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1997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M19+'01.11.2019'!AE19</f>
        <v>3</v>
      </c>
      <c r="AF19" s="9">
        <f>N19+'01.11.2019'!AF19</f>
        <v>0</v>
      </c>
      <c r="AG19" s="9">
        <f>O19+'01.11.2019'!AG19</f>
        <v>0</v>
      </c>
      <c r="AH19" s="9">
        <f>P19+'01.11.2019'!AH19</f>
        <v>0</v>
      </c>
      <c r="AI19" s="1">
        <f t="shared" si="5"/>
        <v>0</v>
      </c>
      <c r="AJ19" s="10">
        <f t="shared" si="6"/>
        <v>107.46188340807176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'01.11.2019'!C21</f>
        <v>0</v>
      </c>
      <c r="D21" s="1">
        <f t="shared" si="0"/>
        <v>0</v>
      </c>
      <c r="E21" s="36">
        <v>245</v>
      </c>
      <c r="F21" s="36"/>
      <c r="G21" s="36"/>
      <c r="H21" s="36"/>
      <c r="I21" s="36"/>
      <c r="J21" s="36"/>
      <c r="K21" s="36"/>
      <c r="L21" s="36"/>
      <c r="M21" s="36">
        <v>98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147</v>
      </c>
      <c r="Z21" s="9">
        <f t="shared" si="2"/>
        <v>0</v>
      </c>
      <c r="AA21" s="9">
        <f t="shared" si="3"/>
        <v>0</v>
      </c>
      <c r="AB21" s="36">
        <v>147</v>
      </c>
      <c r="AC21" s="38">
        <v>43830</v>
      </c>
      <c r="AD21" s="9">
        <f t="shared" si="4"/>
        <v>0</v>
      </c>
      <c r="AE21" s="9">
        <f>M21+'01.11.2019'!AE21</f>
        <v>9031</v>
      </c>
      <c r="AF21" s="9">
        <f>N21+'01.11.2019'!AF21</f>
        <v>0</v>
      </c>
      <c r="AG21" s="9">
        <f>O21+'01.11.2019'!AG21</f>
        <v>0</v>
      </c>
      <c r="AH21" s="9">
        <f>P21+'01.11.2019'!AH21</f>
        <v>0</v>
      </c>
      <c r="AI21" s="1">
        <f t="shared" si="5"/>
        <v>821</v>
      </c>
      <c r="AJ21" s="10" t="e">
        <f t="shared" si="6"/>
        <v>#DIV/0!</v>
      </c>
      <c r="AK21" s="10">
        <f t="shared" si="7"/>
        <v>0.17904993909866018</v>
      </c>
    </row>
    <row r="22" spans="1:37" ht="33" customHeight="1" x14ac:dyDescent="0.25">
      <c r="A22" s="25" t="s">
        <v>91</v>
      </c>
      <c r="B22" s="25" t="s">
        <v>39</v>
      </c>
      <c r="C22" s="50">
        <f>'01.11.2019'!C22</f>
        <v>5531</v>
      </c>
      <c r="D22" s="1">
        <f t="shared" si="0"/>
        <v>460.91666666666669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M22+'01.11.2019'!AE22</f>
        <v>0</v>
      </c>
      <c r="AF22" s="9">
        <f>N22+'01.11.2019'!AF22</f>
        <v>0</v>
      </c>
      <c r="AG22" s="9">
        <f>O22+'01.11.2019'!AG22</f>
        <v>0</v>
      </c>
      <c r="AH22" s="9">
        <f>P22+'01.11.2019'!AH22</f>
        <v>0</v>
      </c>
      <c r="AI22" s="1">
        <f t="shared" si="5"/>
        <v>0</v>
      </c>
      <c r="AJ22" s="10">
        <f t="shared" si="6"/>
        <v>0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'01.11.2019'!C23</f>
        <v>125626</v>
      </c>
      <c r="D23" s="1">
        <f t="shared" si="0"/>
        <v>10468.833333333334</v>
      </c>
      <c r="E23" s="36">
        <v>139637</v>
      </c>
      <c r="F23" s="36"/>
      <c r="G23" s="36">
        <v>55911</v>
      </c>
      <c r="H23" s="36"/>
      <c r="I23" s="36"/>
      <c r="J23" s="36"/>
      <c r="K23" s="36"/>
      <c r="L23" s="36"/>
      <c r="M23" s="36">
        <v>0</v>
      </c>
      <c r="N23" s="36"/>
      <c r="O23" s="36">
        <v>10803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139637</v>
      </c>
      <c r="Z23" s="9">
        <f t="shared" si="2"/>
        <v>0</v>
      </c>
      <c r="AA23" s="9">
        <f t="shared" si="3"/>
        <v>45108</v>
      </c>
      <c r="AB23" s="37">
        <v>45108</v>
      </c>
      <c r="AC23" s="49" t="s">
        <v>152</v>
      </c>
      <c r="AD23" s="9">
        <f t="shared" si="4"/>
        <v>0</v>
      </c>
      <c r="AE23" s="9">
        <f>M23+'01.11.2019'!AE23</f>
        <v>9647</v>
      </c>
      <c r="AF23" s="9">
        <f>N23+'01.11.2019'!AF23</f>
        <v>0</v>
      </c>
      <c r="AG23" s="9">
        <f>O23+'01.11.2019'!AG23</f>
        <v>153097</v>
      </c>
      <c r="AH23" s="9">
        <f>P23+'01.11.2019'!AH23</f>
        <v>2004</v>
      </c>
      <c r="AI23" s="1">
        <f t="shared" si="5"/>
        <v>14795</v>
      </c>
      <c r="AJ23" s="10">
        <f t="shared" si="6"/>
        <v>17.647143107318549</v>
      </c>
      <c r="AK23" s="10">
        <f t="shared" si="7"/>
        <v>12.486988847583643</v>
      </c>
    </row>
    <row r="24" spans="1:37" ht="31.5" customHeight="1" x14ac:dyDescent="0.25">
      <c r="A24" s="25" t="s">
        <v>85</v>
      </c>
      <c r="B24" s="25" t="s">
        <v>86</v>
      </c>
      <c r="C24" s="50">
        <f>'01.11.2019'!C24</f>
        <v>207</v>
      </c>
      <c r="D24" s="1">
        <f t="shared" si="0"/>
        <v>17.25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M24+'01.11.2019'!AE24</f>
        <v>0</v>
      </c>
      <c r="AF24" s="9">
        <f>N24+'01.11.2019'!AF24</f>
        <v>0</v>
      </c>
      <c r="AG24" s="9">
        <f>O24+'01.11.2019'!AG24</f>
        <v>0</v>
      </c>
      <c r="AH24" s="9">
        <f>P24+'01.11.2019'!AH24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'01.11.2019'!C25</f>
        <v>31794</v>
      </c>
      <c r="D25" s="1">
        <f t="shared" si="0"/>
        <v>2649.5</v>
      </c>
      <c r="E25" s="36">
        <v>623</v>
      </c>
      <c r="F25" s="36"/>
      <c r="G25" s="36"/>
      <c r="H25" s="36"/>
      <c r="I25" s="36"/>
      <c r="J25" s="36"/>
      <c r="K25" s="36"/>
      <c r="L25" s="36"/>
      <c r="M25" s="36">
        <v>288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335</v>
      </c>
      <c r="Z25" s="9">
        <f t="shared" si="2"/>
        <v>0</v>
      </c>
      <c r="AA25" s="9">
        <f t="shared" si="3"/>
        <v>0</v>
      </c>
      <c r="AB25" s="36">
        <v>335</v>
      </c>
      <c r="AC25" s="38">
        <v>43982</v>
      </c>
      <c r="AD25" s="9">
        <f t="shared" si="4"/>
        <v>0</v>
      </c>
      <c r="AE25" s="9">
        <f>M25+'01.11.2019'!AE25</f>
        <v>72549</v>
      </c>
      <c r="AF25" s="9">
        <f>N25+'01.11.2019'!AF25</f>
        <v>0</v>
      </c>
      <c r="AG25" s="9">
        <f>O25+'01.11.2019'!AG25</f>
        <v>0</v>
      </c>
      <c r="AH25" s="9">
        <f>P25+'01.11.2019'!AH25</f>
        <v>650</v>
      </c>
      <c r="AI25" s="1">
        <f t="shared" si="5"/>
        <v>6595</v>
      </c>
      <c r="AJ25" s="10">
        <f t="shared" si="6"/>
        <v>0.12643895074542366</v>
      </c>
      <c r="AK25" s="10">
        <f t="shared" si="7"/>
        <v>5.0796057619408641E-2</v>
      </c>
    </row>
    <row r="26" spans="1:37" ht="27.75" customHeight="1" x14ac:dyDescent="0.25">
      <c r="A26" s="25" t="s">
        <v>8</v>
      </c>
      <c r="B26" s="25" t="s">
        <v>37</v>
      </c>
      <c r="C26" s="50">
        <f>'01.11.2019'!C26</f>
        <v>74186</v>
      </c>
      <c r="D26" s="1">
        <f t="shared" si="0"/>
        <v>6182.166666666667</v>
      </c>
      <c r="E26" s="36">
        <v>8076</v>
      </c>
      <c r="F26" s="36"/>
      <c r="G26" s="36"/>
      <c r="H26" s="36"/>
      <c r="I26" s="36"/>
      <c r="J26" s="36"/>
      <c r="K26" s="36"/>
      <c r="L26" s="36"/>
      <c r="M26" s="36">
        <v>4529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3547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M26+'01.11.2019'!AE26</f>
        <v>83152</v>
      </c>
      <c r="AF26" s="9">
        <f>N26+'01.11.2019'!AF26</f>
        <v>0</v>
      </c>
      <c r="AG26" s="9">
        <f>O26+'01.11.2019'!AG26</f>
        <v>0</v>
      </c>
      <c r="AH26" s="9">
        <f>P26+'01.11.2019'!AH26</f>
        <v>0</v>
      </c>
      <c r="AI26" s="1">
        <f t="shared" si="5"/>
        <v>7559</v>
      </c>
      <c r="AJ26" s="10">
        <f t="shared" si="6"/>
        <v>0.57374706817998</v>
      </c>
      <c r="AK26" s="10">
        <f t="shared" si="7"/>
        <v>0.46924196322264849</v>
      </c>
    </row>
    <row r="27" spans="1:37" ht="27.75" customHeight="1" x14ac:dyDescent="0.25">
      <c r="A27" s="25" t="s">
        <v>8</v>
      </c>
      <c r="B27" s="25" t="s">
        <v>27</v>
      </c>
      <c r="C27" s="50">
        <f>'01.11.2019'!C27</f>
        <v>557</v>
      </c>
      <c r="D27" s="1">
        <f t="shared" si="0"/>
        <v>46.416666666666664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M27+'01.11.2019'!AE27</f>
        <v>0</v>
      </c>
      <c r="AF27" s="9">
        <f>N27+'01.11.2019'!AF27</f>
        <v>0</v>
      </c>
      <c r="AG27" s="9">
        <f>O27+'01.11.2019'!AG27</f>
        <v>0</v>
      </c>
      <c r="AH27" s="9">
        <f>P27+'01.11.2019'!AH27</f>
        <v>0</v>
      </c>
      <c r="AI27" s="1">
        <f t="shared" si="5"/>
        <v>0</v>
      </c>
      <c r="AJ27" s="10">
        <f t="shared" si="6"/>
        <v>0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'01.11.2019'!C28</f>
        <v>281</v>
      </c>
      <c r="D28" s="1">
        <f t="shared" si="0"/>
        <v>23.416666666666668</v>
      </c>
      <c r="E28" s="36">
        <v>18</v>
      </c>
      <c r="F28" s="36"/>
      <c r="G28" s="36"/>
      <c r="H28" s="36"/>
      <c r="I28" s="36"/>
      <c r="J28" s="36"/>
      <c r="K28" s="36"/>
      <c r="L28" s="36"/>
      <c r="M28" s="36">
        <v>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18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M28+'01.11.2019'!AE28</f>
        <v>159</v>
      </c>
      <c r="AF28" s="9">
        <f>N28+'01.11.2019'!AF28</f>
        <v>0</v>
      </c>
      <c r="AG28" s="9">
        <f>O28+'01.11.2019'!AG28</f>
        <v>0</v>
      </c>
      <c r="AH28" s="9">
        <f>P28+'01.11.2019'!AH28</f>
        <v>0</v>
      </c>
      <c r="AI28" s="1">
        <f t="shared" si="5"/>
        <v>14</v>
      </c>
      <c r="AJ28" s="10">
        <f t="shared" si="6"/>
        <v>0.76868327402135228</v>
      </c>
      <c r="AK28" s="10">
        <f t="shared" si="7"/>
        <v>1.2857142857142858</v>
      </c>
    </row>
    <row r="29" spans="1:37" ht="27.75" customHeight="1" x14ac:dyDescent="0.25">
      <c r="A29" s="25" t="s">
        <v>9</v>
      </c>
      <c r="B29" s="25" t="s">
        <v>24</v>
      </c>
      <c r="C29" s="50">
        <f>'01.11.2019'!C29</f>
        <v>32698</v>
      </c>
      <c r="D29" s="1">
        <f t="shared" si="0"/>
        <v>2724.8333333333335</v>
      </c>
      <c r="E29" s="36">
        <v>25961</v>
      </c>
      <c r="F29" s="36"/>
      <c r="G29" s="36"/>
      <c r="H29" s="36"/>
      <c r="I29" s="36"/>
      <c r="J29" s="36"/>
      <c r="K29" s="36"/>
      <c r="L29" s="36"/>
      <c r="M29" s="36">
        <v>3678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22283</v>
      </c>
      <c r="Z29" s="9">
        <f t="shared" si="2"/>
        <v>0</v>
      </c>
      <c r="AA29" s="9">
        <f t="shared" si="3"/>
        <v>0</v>
      </c>
      <c r="AB29" s="36">
        <v>94</v>
      </c>
      <c r="AC29" s="38">
        <v>43982</v>
      </c>
      <c r="AD29" s="9">
        <f t="shared" si="4"/>
        <v>0</v>
      </c>
      <c r="AE29" s="9">
        <f>M29+'01.11.2019'!AE29</f>
        <v>16807</v>
      </c>
      <c r="AF29" s="9">
        <f>N29+'01.11.2019'!AF29</f>
        <v>0</v>
      </c>
      <c r="AG29" s="9">
        <f>O29+'01.11.2019'!AG29</f>
        <v>1509</v>
      </c>
      <c r="AH29" s="9">
        <f>P29+'01.11.2019'!AH29</f>
        <v>163</v>
      </c>
      <c r="AI29" s="1">
        <f t="shared" si="5"/>
        <v>1665</v>
      </c>
      <c r="AJ29" s="10">
        <f t="shared" si="6"/>
        <v>8.1777478744877357</v>
      </c>
      <c r="AK29" s="10">
        <f t="shared" si="7"/>
        <v>13.383183183183183</v>
      </c>
    </row>
    <row r="30" spans="1:37" ht="27.75" customHeight="1" x14ac:dyDescent="0.25">
      <c r="A30" s="25" t="s">
        <v>9</v>
      </c>
      <c r="B30" s="25" t="s">
        <v>27</v>
      </c>
      <c r="C30" s="50">
        <f>'01.11.2019'!C30</f>
        <v>137</v>
      </c>
      <c r="D30" s="1">
        <f t="shared" si="0"/>
        <v>11.416666666666666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M30+'01.11.2019'!AE30</f>
        <v>0</v>
      </c>
      <c r="AF30" s="9">
        <f>N30+'01.11.2019'!AF30</f>
        <v>0</v>
      </c>
      <c r="AG30" s="9">
        <f>O30+'01.11.2019'!AG30</f>
        <v>0</v>
      </c>
      <c r="AH30" s="9">
        <f>P30+'01.11.2019'!AH30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'01.11.2019'!C31</f>
        <v>70</v>
      </c>
      <c r="D31" s="1">
        <f t="shared" si="0"/>
        <v>5.833333333333333</v>
      </c>
      <c r="E31" s="36">
        <v>70</v>
      </c>
      <c r="F31" s="36"/>
      <c r="G31" s="36"/>
      <c r="H31" s="36"/>
      <c r="I31" s="36"/>
      <c r="J31" s="36"/>
      <c r="K31" s="36"/>
      <c r="L31" s="36"/>
      <c r="M31" s="36">
        <v>30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40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M31+'01.11.2019'!AE31</f>
        <v>70</v>
      </c>
      <c r="AF31" s="9">
        <f>N31+'01.11.2019'!AF31</f>
        <v>0</v>
      </c>
      <c r="AG31" s="9">
        <f>O31+'01.11.2019'!AG31</f>
        <v>0</v>
      </c>
      <c r="AH31" s="9">
        <f>P31+'01.11.2019'!AH31</f>
        <v>0</v>
      </c>
      <c r="AI31" s="1">
        <f t="shared" si="5"/>
        <v>6</v>
      </c>
      <c r="AJ31" s="10">
        <f t="shared" si="6"/>
        <v>6.8571428571428577</v>
      </c>
      <c r="AK31" s="10">
        <f t="shared" si="7"/>
        <v>6.666666666666667</v>
      </c>
    </row>
    <row r="32" spans="1:37" ht="36.75" customHeight="1" x14ac:dyDescent="0.25">
      <c r="A32" s="25" t="s">
        <v>59</v>
      </c>
      <c r="B32" s="25" t="s">
        <v>60</v>
      </c>
      <c r="C32" s="50">
        <f>'01.11.2019'!C32</f>
        <v>18</v>
      </c>
      <c r="D32" s="1">
        <f t="shared" si="0"/>
        <v>1.5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M32+'01.11.2019'!AE32</f>
        <v>17</v>
      </c>
      <c r="AF32" s="9">
        <f>N32+'01.11.2019'!AF32</f>
        <v>0</v>
      </c>
      <c r="AG32" s="9">
        <f>O32+'01.11.2019'!AG32</f>
        <v>0</v>
      </c>
      <c r="AH32" s="9">
        <f>P32+'01.11.2019'!AH32</f>
        <v>0</v>
      </c>
      <c r="AI32" s="1">
        <f t="shared" si="5"/>
        <v>2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'01.11.2019'!C33</f>
        <v>182797</v>
      </c>
      <c r="D33" s="1">
        <f t="shared" si="0"/>
        <v>15233.083333333334</v>
      </c>
      <c r="E33" s="41">
        <v>1780.5</v>
      </c>
      <c r="F33" s="41"/>
      <c r="G33" s="36"/>
      <c r="H33" s="36"/>
      <c r="I33" s="41"/>
      <c r="J33" s="41"/>
      <c r="K33" s="36"/>
      <c r="L33" s="36"/>
      <c r="M33" s="41">
        <v>1058</v>
      </c>
      <c r="N33" s="41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59">
        <f t="shared" si="1"/>
        <v>722.5</v>
      </c>
      <c r="Z33" s="5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59">
        <f>M33+'01.11.2019'!AE33</f>
        <v>190293.02</v>
      </c>
      <c r="AF33" s="59">
        <f>N33+'01.11.2019'!AF33</f>
        <v>0</v>
      </c>
      <c r="AG33" s="9">
        <f>O33+'01.11.2019'!AG33</f>
        <v>2988</v>
      </c>
      <c r="AH33" s="9">
        <f>P33+'01.11.2019'!AH33</f>
        <v>2876</v>
      </c>
      <c r="AI33" s="1">
        <f t="shared" si="5"/>
        <v>17571</v>
      </c>
      <c r="AJ33" s="10">
        <f t="shared" si="6"/>
        <v>4.7429662412402825E-2</v>
      </c>
      <c r="AK33" s="10">
        <f t="shared" si="7"/>
        <v>4.1118889078595414E-2</v>
      </c>
    </row>
    <row r="34" spans="1:38" ht="31.5" customHeight="1" x14ac:dyDescent="0.25">
      <c r="A34" s="25" t="s">
        <v>11</v>
      </c>
      <c r="B34" s="25" t="s">
        <v>39</v>
      </c>
      <c r="C34" s="50">
        <f>'01.11.2019'!C34</f>
        <v>0</v>
      </c>
      <c r="D34" s="1">
        <f t="shared" si="0"/>
        <v>0</v>
      </c>
      <c r="E34" s="36">
        <v>31818</v>
      </c>
      <c r="F34" s="36"/>
      <c r="G34" s="36"/>
      <c r="H34" s="36"/>
      <c r="I34" s="36"/>
      <c r="J34" s="36"/>
      <c r="K34" s="36"/>
      <c r="L34" s="36"/>
      <c r="M34" s="36">
        <v>1347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30471</v>
      </c>
      <c r="Z34" s="9">
        <f t="shared" si="2"/>
        <v>0</v>
      </c>
      <c r="AA34" s="9">
        <f t="shared" si="3"/>
        <v>0</v>
      </c>
      <c r="AB34" s="36">
        <v>65</v>
      </c>
      <c r="AC34" s="38">
        <v>43830</v>
      </c>
      <c r="AD34" s="9">
        <f t="shared" si="4"/>
        <v>0</v>
      </c>
      <c r="AE34" s="9">
        <f>M34+'01.11.2019'!AE34</f>
        <v>12836</v>
      </c>
      <c r="AF34" s="9">
        <f>N34+'01.11.2019'!AF34</f>
        <v>0</v>
      </c>
      <c r="AG34" s="9">
        <f>O34+'01.11.2019'!AG34</f>
        <v>365</v>
      </c>
      <c r="AH34" s="9">
        <f>P34+'01.11.2019'!AH34</f>
        <v>0</v>
      </c>
      <c r="AI34" s="1">
        <f t="shared" si="5"/>
        <v>1200</v>
      </c>
      <c r="AJ34" s="10" t="e">
        <f t="shared" si="6"/>
        <v>#DIV/0!</v>
      </c>
      <c r="AK34" s="10">
        <f t="shared" si="7"/>
        <v>25.392499999999998</v>
      </c>
    </row>
    <row r="35" spans="1:38" ht="32.25" customHeight="1" x14ac:dyDescent="0.25">
      <c r="A35" s="25" t="s">
        <v>12</v>
      </c>
      <c r="B35" s="25" t="s">
        <v>28</v>
      </c>
      <c r="C35" s="50">
        <f>'01.11.2019'!C35</f>
        <v>70723</v>
      </c>
      <c r="D35" s="1">
        <f t="shared" si="0"/>
        <v>5893.583333333333</v>
      </c>
      <c r="E35" s="36">
        <v>28619</v>
      </c>
      <c r="F35" s="36"/>
      <c r="G35" s="36"/>
      <c r="H35" s="36"/>
      <c r="I35" s="36"/>
      <c r="J35" s="36"/>
      <c r="K35" s="36"/>
      <c r="L35" s="36"/>
      <c r="M35" s="36">
        <v>2503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26116</v>
      </c>
      <c r="Z35" s="9">
        <f t="shared" si="2"/>
        <v>0</v>
      </c>
      <c r="AA35" s="9">
        <f t="shared" si="3"/>
        <v>0</v>
      </c>
      <c r="AB35" s="36"/>
      <c r="AC35" s="38"/>
      <c r="AD35" s="9">
        <f t="shared" si="4"/>
        <v>0</v>
      </c>
      <c r="AE35" s="9">
        <f>M35+'01.11.2019'!AE35</f>
        <v>24781</v>
      </c>
      <c r="AF35" s="9">
        <f>N35+'01.11.2019'!AF35</f>
        <v>0</v>
      </c>
      <c r="AG35" s="9">
        <f>O35+'01.11.2019'!AG35</f>
        <v>0</v>
      </c>
      <c r="AH35" s="9">
        <f>P35+'01.11.2019'!AH35</f>
        <v>0</v>
      </c>
      <c r="AI35" s="1">
        <f t="shared" si="5"/>
        <v>2253</v>
      </c>
      <c r="AJ35" s="10">
        <f t="shared" si="6"/>
        <v>4.4312599861431217</v>
      </c>
      <c r="AK35" s="10">
        <f t="shared" si="7"/>
        <v>11.591655570350644</v>
      </c>
    </row>
    <row r="36" spans="1:38" ht="31.5" customHeight="1" x14ac:dyDescent="0.25">
      <c r="A36" s="25" t="s">
        <v>29</v>
      </c>
      <c r="B36" s="25" t="s">
        <v>30</v>
      </c>
      <c r="C36" s="50">
        <f>'01.11.2019'!C36</f>
        <v>316</v>
      </c>
      <c r="D36" s="1">
        <f t="shared" si="0"/>
        <v>26.333333333333332</v>
      </c>
      <c r="E36" s="36">
        <v>23</v>
      </c>
      <c r="F36" s="36"/>
      <c r="G36" s="36"/>
      <c r="H36" s="36"/>
      <c r="I36" s="36"/>
      <c r="J36" s="36"/>
      <c r="K36" s="36"/>
      <c r="L36" s="36"/>
      <c r="M36" s="36">
        <v>3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M36+'01.11.2019'!AE36</f>
        <v>238</v>
      </c>
      <c r="AF36" s="9">
        <f>N36+'01.11.2019'!AF36</f>
        <v>0</v>
      </c>
      <c r="AG36" s="9">
        <f>O36+'01.11.2019'!AG36</f>
        <v>0</v>
      </c>
      <c r="AH36" s="9">
        <f>P36+'01.11.2019'!AH36</f>
        <v>0</v>
      </c>
      <c r="AI36" s="1">
        <f t="shared" si="5"/>
        <v>22</v>
      </c>
      <c r="AJ36" s="10">
        <f t="shared" si="6"/>
        <v>0.759493670886076</v>
      </c>
      <c r="AK36" s="10">
        <f t="shared" si="7"/>
        <v>0.90909090909090906</v>
      </c>
    </row>
    <row r="37" spans="1:38" ht="29.25" customHeight="1" x14ac:dyDescent="0.25">
      <c r="A37" s="25" t="s">
        <v>26</v>
      </c>
      <c r="B37" s="25" t="s">
        <v>27</v>
      </c>
      <c r="C37" s="50">
        <f>'01.11.2019'!C37</f>
        <v>78720</v>
      </c>
      <c r="D37" s="1">
        <f t="shared" si="0"/>
        <v>6560</v>
      </c>
      <c r="E37" s="36">
        <v>71791</v>
      </c>
      <c r="F37" s="36"/>
      <c r="G37" s="36"/>
      <c r="H37" s="36"/>
      <c r="I37" s="36"/>
      <c r="J37" s="36"/>
      <c r="K37" s="36"/>
      <c r="L37" s="36"/>
      <c r="M37" s="36">
        <v>2658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69133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M37+'01.11.2019'!AE37</f>
        <v>13260</v>
      </c>
      <c r="AF37" s="9">
        <f>N37+'01.11.2019'!AF37</f>
        <v>0</v>
      </c>
      <c r="AG37" s="9">
        <f>O37+'01.11.2019'!AG37</f>
        <v>0</v>
      </c>
      <c r="AH37" s="9">
        <f>P37+'01.11.2019'!AH37</f>
        <v>0</v>
      </c>
      <c r="AI37" s="1">
        <f t="shared" si="5"/>
        <v>1205</v>
      </c>
      <c r="AJ37" s="10">
        <f t="shared" si="6"/>
        <v>10.538567073170732</v>
      </c>
      <c r="AK37" s="10">
        <f t="shared" si="7"/>
        <v>57.371784232365144</v>
      </c>
    </row>
    <row r="38" spans="1:38" ht="32.25" customHeight="1" x14ac:dyDescent="0.25">
      <c r="A38" s="25" t="s">
        <v>10</v>
      </c>
      <c r="B38" s="25" t="s">
        <v>38</v>
      </c>
      <c r="C38" s="50">
        <f>'01.11.2019'!C38</f>
        <v>18197</v>
      </c>
      <c r="D38" s="1">
        <f t="shared" si="0"/>
        <v>1516.4166666666667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M38+'01.11.2019'!AE38</f>
        <v>19961</v>
      </c>
      <c r="AF38" s="9">
        <f>N38+'01.11.2019'!AF38</f>
        <v>0</v>
      </c>
      <c r="AG38" s="9">
        <f>O38+'01.11.2019'!AG38</f>
        <v>0</v>
      </c>
      <c r="AH38" s="9">
        <f>P38+'01.11.2019'!AH38</f>
        <v>0</v>
      </c>
      <c r="AI38" s="1">
        <f t="shared" si="5"/>
        <v>1815</v>
      </c>
      <c r="AJ38" s="10">
        <f t="shared" si="6"/>
        <v>0</v>
      </c>
      <c r="AK38" s="10">
        <f t="shared" si="7"/>
        <v>0</v>
      </c>
    </row>
    <row r="39" spans="1:38" ht="31.5" customHeight="1" x14ac:dyDescent="0.25">
      <c r="A39" s="25" t="s">
        <v>14</v>
      </c>
      <c r="B39" s="25" t="s">
        <v>38</v>
      </c>
      <c r="C39" s="50">
        <f>'01.11.2019'!C39</f>
        <v>163770</v>
      </c>
      <c r="D39" s="1">
        <f t="shared" si="0"/>
        <v>13647.5</v>
      </c>
      <c r="E39" s="36">
        <v>56802</v>
      </c>
      <c r="F39" s="36"/>
      <c r="G39" s="36">
        <v>318</v>
      </c>
      <c r="H39" s="36"/>
      <c r="I39" s="36"/>
      <c r="J39" s="36"/>
      <c r="K39" s="36"/>
      <c r="L39" s="36"/>
      <c r="M39" s="36">
        <v>9239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47563</v>
      </c>
      <c r="Z39" s="9">
        <f t="shared" si="2"/>
        <v>0</v>
      </c>
      <c r="AA39" s="9">
        <f t="shared" si="3"/>
        <v>318</v>
      </c>
      <c r="AB39" s="36"/>
      <c r="AC39" s="38"/>
      <c r="AD39" s="9">
        <f t="shared" si="4"/>
        <v>0</v>
      </c>
      <c r="AE39" s="9">
        <f>M39+'01.11.2019'!AE39</f>
        <v>55918</v>
      </c>
      <c r="AF39" s="9">
        <f>N39+'01.11.2019'!AF39</f>
        <v>0</v>
      </c>
      <c r="AG39" s="9">
        <f>O39+'01.11.2019'!AG39</f>
        <v>67002</v>
      </c>
      <c r="AH39" s="9">
        <f>P39+'01.11.2019'!AH39</f>
        <v>1816</v>
      </c>
      <c r="AI39" s="1">
        <f t="shared" si="5"/>
        <v>11175</v>
      </c>
      <c r="AJ39" s="10">
        <f t="shared" si="6"/>
        <v>3.5084081333577579</v>
      </c>
      <c r="AK39" s="10">
        <f t="shared" si="7"/>
        <v>4.2846532438478748</v>
      </c>
    </row>
    <row r="40" spans="1:38" ht="31.5" customHeight="1" x14ac:dyDescent="0.25">
      <c r="A40" s="25" t="s">
        <v>14</v>
      </c>
      <c r="B40" s="25" t="s">
        <v>86</v>
      </c>
      <c r="C40" s="50">
        <f>'01.11.2019'!C40</f>
        <v>1047</v>
      </c>
      <c r="D40" s="1">
        <f t="shared" si="0"/>
        <v>87.25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M40+'01.11.2019'!AE40</f>
        <v>0</v>
      </c>
      <c r="AF40" s="9">
        <f>N40+'01.11.2019'!AF40</f>
        <v>0</v>
      </c>
      <c r="AG40" s="9">
        <f>O40+'01.11.2019'!AG40</f>
        <v>0</v>
      </c>
      <c r="AH40" s="9">
        <f>P40+'01.11.2019'!AH40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'01.11.2019'!C41</f>
        <v>0</v>
      </c>
      <c r="D41" s="1">
        <f t="shared" si="0"/>
        <v>0</v>
      </c>
      <c r="E41" s="36">
        <v>6771</v>
      </c>
      <c r="F41" s="36"/>
      <c r="G41" s="36"/>
      <c r="H41" s="36"/>
      <c r="I41" s="36"/>
      <c r="J41" s="36"/>
      <c r="K41" s="36"/>
      <c r="L41" s="36"/>
      <c r="M41" s="36">
        <v>562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6209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M41+'01.11.2019'!AE41</f>
        <v>1991</v>
      </c>
      <c r="AF41" s="9">
        <f>N41+'01.11.2019'!AF41</f>
        <v>0</v>
      </c>
      <c r="AG41" s="9">
        <f>O41+'01.11.2019'!AG41</f>
        <v>0</v>
      </c>
      <c r="AH41" s="9">
        <f>P41+'01.11.2019'!AH41</f>
        <v>0</v>
      </c>
      <c r="AI41" s="1">
        <f t="shared" si="5"/>
        <v>181</v>
      </c>
      <c r="AJ41" s="10" t="e">
        <f t="shared" si="6"/>
        <v>#DIV/0!</v>
      </c>
      <c r="AK41" s="10">
        <f t="shared" si="7"/>
        <v>34.303867403314918</v>
      </c>
    </row>
    <row r="42" spans="1:38" ht="31.5" customHeight="1" x14ac:dyDescent="0.25">
      <c r="A42" s="25" t="s">
        <v>62</v>
      </c>
      <c r="B42" s="25" t="s">
        <v>63</v>
      </c>
      <c r="C42" s="50">
        <f>'01.11.2019'!C42</f>
        <v>33784</v>
      </c>
      <c r="D42" s="1">
        <f t="shared" si="0"/>
        <v>2815.3333333333335</v>
      </c>
      <c r="E42" s="36">
        <v>1803</v>
      </c>
      <c r="F42" s="36"/>
      <c r="G42" s="36"/>
      <c r="H42" s="36"/>
      <c r="I42" s="36"/>
      <c r="J42" s="36"/>
      <c r="K42" s="36"/>
      <c r="L42" s="36"/>
      <c r="M42" s="36">
        <v>412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1391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M42+'01.11.2019'!AE42</f>
        <v>2708</v>
      </c>
      <c r="AF42" s="9">
        <f>N42+'01.11.2019'!AF42</f>
        <v>0</v>
      </c>
      <c r="AG42" s="9">
        <f>O42+'01.11.2019'!AG42</f>
        <v>0</v>
      </c>
      <c r="AH42" s="9">
        <f>P42+'01.11.2019'!AH42</f>
        <v>0</v>
      </c>
      <c r="AI42" s="1">
        <f t="shared" si="5"/>
        <v>246</v>
      </c>
      <c r="AJ42" s="10">
        <f t="shared" si="6"/>
        <v>0.49408003788775751</v>
      </c>
      <c r="AK42" s="10">
        <f t="shared" si="7"/>
        <v>5.654471544715447</v>
      </c>
    </row>
    <row r="43" spans="1:38" ht="39" customHeight="1" x14ac:dyDescent="0.25">
      <c r="A43" s="26" t="s">
        <v>92</v>
      </c>
      <c r="B43" s="27" t="s">
        <v>65</v>
      </c>
      <c r="C43" s="50">
        <f>'01.11.2019'!C43</f>
        <v>33784</v>
      </c>
      <c r="D43" s="1">
        <f t="shared" si="0"/>
        <v>2815.3333333333335</v>
      </c>
      <c r="E43" s="36">
        <v>5756</v>
      </c>
      <c r="F43" s="36"/>
      <c r="G43" s="36"/>
      <c r="H43" s="36"/>
      <c r="I43" s="36"/>
      <c r="J43" s="36"/>
      <c r="K43" s="36"/>
      <c r="L43" s="36"/>
      <c r="M43" s="36">
        <v>479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5277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M43+'01.11.2019'!AE43</f>
        <v>2927</v>
      </c>
      <c r="AF43" s="9">
        <f>N43+'01.11.2019'!AF43</f>
        <v>0</v>
      </c>
      <c r="AG43" s="9">
        <f>O43+'01.11.2019'!AG43</f>
        <v>0</v>
      </c>
      <c r="AH43" s="9">
        <f>P43+'01.11.2019'!AH43</f>
        <v>0</v>
      </c>
      <c r="AI43" s="1">
        <f t="shared" si="5"/>
        <v>266</v>
      </c>
      <c r="AJ43" s="10">
        <f t="shared" si="6"/>
        <v>1.8743784039782145</v>
      </c>
      <c r="AK43" s="10">
        <f t="shared" si="7"/>
        <v>19.838345864661655</v>
      </c>
    </row>
    <row r="44" spans="1:38" ht="41.25" customHeight="1" x14ac:dyDescent="0.25">
      <c r="A44" s="26" t="s">
        <v>92</v>
      </c>
      <c r="B44" s="27" t="s">
        <v>64</v>
      </c>
      <c r="C44" s="50">
        <f>'01.11.2019'!C44</f>
        <v>88</v>
      </c>
      <c r="D44" s="1">
        <f t="shared" si="0"/>
        <v>7.333333333333333</v>
      </c>
      <c r="E44" s="36">
        <v>120</v>
      </c>
      <c r="F44" s="36"/>
      <c r="G44" s="36"/>
      <c r="H44" s="36"/>
      <c r="I44" s="36"/>
      <c r="J44" s="36"/>
      <c r="K44" s="36"/>
      <c r="L44" s="36"/>
      <c r="M44" s="36">
        <v>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>
        <v>120</v>
      </c>
      <c r="AC44" s="38">
        <v>44044</v>
      </c>
      <c r="AD44" s="9">
        <f t="shared" si="4"/>
        <v>0</v>
      </c>
      <c r="AE44" s="9">
        <f>M44+'01.11.2019'!AE44</f>
        <v>0</v>
      </c>
      <c r="AF44" s="9">
        <f>N44+'01.11.2019'!AF44</f>
        <v>0</v>
      </c>
      <c r="AG44" s="9">
        <f>O44+'01.11.2019'!AG44</f>
        <v>0</v>
      </c>
      <c r="AH44" s="9">
        <f>P44+'01.11.2019'!AH44</f>
        <v>0</v>
      </c>
      <c r="AI44" s="1">
        <f t="shared" si="5"/>
        <v>0</v>
      </c>
      <c r="AJ44" s="10">
        <f t="shared" si="6"/>
        <v>16.363636363636363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'01.11.2019'!C45</f>
        <v>17</v>
      </c>
      <c r="D45" s="1">
        <f t="shared" si="0"/>
        <v>1.4166666666666667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M45+'01.11.2019'!AE45</f>
        <v>0</v>
      </c>
      <c r="AF45" s="9">
        <f>N45+'01.11.2019'!AF45</f>
        <v>0</v>
      </c>
      <c r="AG45" s="9">
        <f>O45+'01.11.2019'!AG45</f>
        <v>0</v>
      </c>
      <c r="AH45" s="9">
        <f>P45+'01.11.2019'!AH45</f>
        <v>0</v>
      </c>
      <c r="AI45" s="1">
        <f t="shared" si="5"/>
        <v>0</v>
      </c>
      <c r="AJ45" s="10">
        <f t="shared" si="6"/>
        <v>0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'01.11.2019'!C46</f>
        <v>34954</v>
      </c>
      <c r="D46" s="1">
        <f t="shared" si="0"/>
        <v>2912.8333333333335</v>
      </c>
      <c r="E46" s="36"/>
      <c r="F46" s="36">
        <v>13825</v>
      </c>
      <c r="G46" s="36"/>
      <c r="H46" s="36"/>
      <c r="I46" s="36"/>
      <c r="J46" s="36">
        <v>20492</v>
      </c>
      <c r="K46" s="36"/>
      <c r="L46" s="36"/>
      <c r="M46" s="36"/>
      <c r="N46" s="36">
        <v>1146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33171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M46+'01.11.2019'!AE46</f>
        <v>0</v>
      </c>
      <c r="AF46" s="9">
        <f>N46+'01.11.2019'!AF46</f>
        <v>8753</v>
      </c>
      <c r="AG46" s="9">
        <f>O46+'01.11.2019'!AG46</f>
        <v>0</v>
      </c>
      <c r="AH46" s="9">
        <f>P46+'01.11.2019'!AH46</f>
        <v>0</v>
      </c>
      <c r="AI46" s="1">
        <f t="shared" si="5"/>
        <v>796</v>
      </c>
      <c r="AJ46" s="10">
        <f t="shared" si="6"/>
        <v>11.387881215311552</v>
      </c>
      <c r="AK46" s="10">
        <f t="shared" si="7"/>
        <v>41.672110552763819</v>
      </c>
    </row>
    <row r="47" spans="1:38" ht="30.75" customHeight="1" x14ac:dyDescent="0.25">
      <c r="A47" s="26" t="s">
        <v>88</v>
      </c>
      <c r="B47" s="25" t="s">
        <v>89</v>
      </c>
      <c r="C47" s="50">
        <f>'01.11.2019'!C47</f>
        <v>32796</v>
      </c>
      <c r="D47" s="1">
        <f t="shared" si="0"/>
        <v>2733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M47+'01.11.2019'!AE47</f>
        <v>0</v>
      </c>
      <c r="AF47" s="9">
        <f>N47+'01.11.2019'!AF47</f>
        <v>0</v>
      </c>
      <c r="AG47" s="9">
        <f>O47+'01.11.2019'!AG47</f>
        <v>0</v>
      </c>
      <c r="AH47" s="9">
        <f>P47+'01.11.2019'!AH47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'01.11.2019'!C49</f>
        <v>89984</v>
      </c>
      <c r="D49" s="1">
        <f t="shared" si="0"/>
        <v>7498.666666666667</v>
      </c>
      <c r="E49" s="36">
        <v>44765</v>
      </c>
      <c r="F49" s="36"/>
      <c r="G49" s="36"/>
      <c r="H49" s="36"/>
      <c r="I49" s="36"/>
      <c r="J49" s="39"/>
      <c r="K49" s="39"/>
      <c r="L49" s="39"/>
      <c r="M49" s="36">
        <v>9101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35664</v>
      </c>
      <c r="Z49" s="9">
        <f t="shared" si="2"/>
        <v>0</v>
      </c>
      <c r="AA49" s="9">
        <f t="shared" si="3"/>
        <v>0</v>
      </c>
      <c r="AB49" s="37">
        <v>4166</v>
      </c>
      <c r="AC49" s="49">
        <v>44043</v>
      </c>
      <c r="AD49" s="9">
        <f t="shared" si="4"/>
        <v>0</v>
      </c>
      <c r="AE49" s="9">
        <f>M49+'01.11.2019'!AE49</f>
        <v>76779</v>
      </c>
      <c r="AF49" s="9">
        <f>N49+'01.11.2019'!AF49</f>
        <v>0</v>
      </c>
      <c r="AG49" s="9">
        <f>O49+'01.11.2019'!AG49</f>
        <v>0</v>
      </c>
      <c r="AH49" s="9">
        <f>P49+'01.11.2019'!AH49</f>
        <v>0</v>
      </c>
      <c r="AI49" s="1">
        <f t="shared" si="5"/>
        <v>6980</v>
      </c>
      <c r="AJ49" s="10">
        <f t="shared" si="6"/>
        <v>4.7560455192034139</v>
      </c>
      <c r="AK49" s="10">
        <f t="shared" si="7"/>
        <v>5.1094555873925502</v>
      </c>
    </row>
    <row r="50" spans="1:37" ht="29.25" customHeight="1" x14ac:dyDescent="0.25">
      <c r="A50" s="25" t="s">
        <v>33</v>
      </c>
      <c r="B50" s="25" t="s">
        <v>43</v>
      </c>
      <c r="C50" s="50">
        <f>'01.11.2019'!C50</f>
        <v>1874</v>
      </c>
      <c r="D50" s="1">
        <f t="shared" si="0"/>
        <v>156.16666666666666</v>
      </c>
      <c r="E50" s="36">
        <v>2904</v>
      </c>
      <c r="F50" s="36"/>
      <c r="G50" s="36"/>
      <c r="H50" s="36"/>
      <c r="I50" s="36"/>
      <c r="J50" s="39"/>
      <c r="K50" s="39"/>
      <c r="L50" s="39"/>
      <c r="M50" s="36">
        <v>30</v>
      </c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2874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M50+'01.11.2019'!AE50</f>
        <v>326</v>
      </c>
      <c r="AF50" s="9">
        <f>N50+'01.11.2019'!AF50</f>
        <v>0</v>
      </c>
      <c r="AG50" s="9">
        <f>O50+'01.11.2019'!AG50</f>
        <v>0</v>
      </c>
      <c r="AH50" s="9">
        <f>P50+'01.11.2019'!AH50</f>
        <v>0</v>
      </c>
      <c r="AI50" s="1">
        <f t="shared" si="5"/>
        <v>30</v>
      </c>
      <c r="AJ50" s="10">
        <f t="shared" si="6"/>
        <v>18.403415154749201</v>
      </c>
      <c r="AK50" s="10">
        <f t="shared" si="7"/>
        <v>95.8</v>
      </c>
    </row>
    <row r="51" spans="1:37" ht="32.25" customHeight="1" x14ac:dyDescent="0.25">
      <c r="A51" s="25" t="s">
        <v>16</v>
      </c>
      <c r="B51" s="25" t="s">
        <v>31</v>
      </c>
      <c r="C51" s="50">
        <f>'01.11.2019'!C51</f>
        <v>175378</v>
      </c>
      <c r="D51" s="1">
        <f t="shared" si="0"/>
        <v>14614.833333333334</v>
      </c>
      <c r="E51" s="36">
        <v>133041</v>
      </c>
      <c r="F51" s="36"/>
      <c r="G51" s="36"/>
      <c r="H51" s="36"/>
      <c r="I51" s="36"/>
      <c r="J51" s="39"/>
      <c r="K51" s="39"/>
      <c r="L51" s="39"/>
      <c r="M51" s="36">
        <v>22604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110437</v>
      </c>
      <c r="Z51" s="9">
        <f t="shared" si="2"/>
        <v>0</v>
      </c>
      <c r="AA51" s="9">
        <f t="shared" si="3"/>
        <v>0</v>
      </c>
      <c r="AB51" s="36">
        <v>1803</v>
      </c>
      <c r="AC51" s="38">
        <v>44043</v>
      </c>
      <c r="AD51" s="9">
        <f t="shared" si="4"/>
        <v>0</v>
      </c>
      <c r="AE51" s="9">
        <f>M51+'01.11.2019'!AE51</f>
        <v>111141</v>
      </c>
      <c r="AF51" s="9">
        <f>N51+'01.11.2019'!AF51</f>
        <v>0</v>
      </c>
      <c r="AG51" s="9">
        <f>O51+'01.11.2019'!AG51</f>
        <v>0</v>
      </c>
      <c r="AH51" s="9">
        <f>P51+'01.11.2019'!AH51</f>
        <v>0</v>
      </c>
      <c r="AI51" s="1">
        <f t="shared" si="5"/>
        <v>10104</v>
      </c>
      <c r="AJ51" s="10">
        <f t="shared" si="6"/>
        <v>7.5565008153816322</v>
      </c>
      <c r="AK51" s="10">
        <f t="shared" si="7"/>
        <v>10.930027711797308</v>
      </c>
    </row>
    <row r="52" spans="1:37" ht="30.75" customHeight="1" x14ac:dyDescent="0.25">
      <c r="A52" s="28" t="s">
        <v>16</v>
      </c>
      <c r="B52" s="28" t="s">
        <v>32</v>
      </c>
      <c r="C52" s="50">
        <f>'01.11.2019'!C52</f>
        <v>3195</v>
      </c>
      <c r="D52" s="1">
        <f t="shared" si="0"/>
        <v>266.25</v>
      </c>
      <c r="E52" s="36">
        <v>5928</v>
      </c>
      <c r="F52" s="36"/>
      <c r="G52" s="36"/>
      <c r="H52" s="36"/>
      <c r="I52" s="36"/>
      <c r="J52" s="39"/>
      <c r="K52" s="39"/>
      <c r="L52" s="39"/>
      <c r="M52" s="36">
        <v>846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5082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M52+'01.11.2019'!AE52</f>
        <v>2418</v>
      </c>
      <c r="AF52" s="9">
        <f>N52+'01.11.2019'!AF52</f>
        <v>0</v>
      </c>
      <c r="AG52" s="9">
        <f>O52+'01.11.2019'!AG52</f>
        <v>0</v>
      </c>
      <c r="AH52" s="9">
        <f>P52+'01.11.2019'!AH52</f>
        <v>0</v>
      </c>
      <c r="AI52" s="1">
        <f t="shared" si="5"/>
        <v>220</v>
      </c>
      <c r="AJ52" s="10">
        <f t="shared" si="6"/>
        <v>19.087323943661971</v>
      </c>
      <c r="AK52" s="10">
        <f>(Y52+Z52+AA52)/AI52</f>
        <v>23.1</v>
      </c>
    </row>
    <row r="53" spans="1:37" ht="15.7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20.25" x14ac:dyDescent="0.3">
      <c r="A54" s="73" t="s">
        <v>118</v>
      </c>
      <c r="B54" s="73"/>
      <c r="C54" s="73"/>
      <c r="D54" s="53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5" t="s">
        <v>107</v>
      </c>
      <c r="Q54" s="54"/>
      <c r="R54" s="5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MN7y7TIYAy8Xx6UhhhkNnlFzA51oMkOdqc83101b0M1cq5WKgFRngAZQWLBX4xcOEPg1QEThAfEFQPEvFZh+JA==" saltValue="MjctInS0VIEEEWIAuwCj7A==" spinCount="100000" sheet="1" formatCells="0" selectLockedCells="1"/>
  <mergeCells count="20">
    <mergeCell ref="A54:C54"/>
    <mergeCell ref="A1:F1"/>
    <mergeCell ref="A2:A3"/>
    <mergeCell ref="B2:B3"/>
    <mergeCell ref="C2:C3"/>
    <mergeCell ref="D2:D3"/>
    <mergeCell ref="E2:H2"/>
    <mergeCell ref="A48:B48"/>
    <mergeCell ref="A20:B20"/>
    <mergeCell ref="Y2:AD2"/>
    <mergeCell ref="AE2:AH2"/>
    <mergeCell ref="AI2:AI3"/>
    <mergeCell ref="AJ2:AK2"/>
    <mergeCell ref="A5:B5"/>
    <mergeCell ref="I2:L2"/>
    <mergeCell ref="M2:P2"/>
    <mergeCell ref="Q2:S2"/>
    <mergeCell ref="T2:V2"/>
    <mergeCell ref="W2:W3"/>
    <mergeCell ref="X2:X3"/>
  </mergeCells>
  <pageMargins left="0.19685039370078741" right="0.19685039370078741" top="0.19685039370078741" bottom="0.19685039370078741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equal" id="{77FAE7AC-2D91-48B2-980F-8E58E8B50F33}">
            <xm:f>'01.11.2019'!Y6</xm:f>
            <x14:dxf/>
          </x14:cfRule>
          <x14:cfRule type="cellIs" priority="8" operator="notEqual" id="{CE211151-7716-4345-8FC8-90DEC9F0435C}">
            <xm:f>'01.11.2019'!Y6</xm:f>
            <x14:dxf>
              <fill>
                <patternFill>
                  <bgColor theme="9" tint="0.39994506668294322"/>
                </patternFill>
              </fill>
            </x14:dxf>
          </x14:cfRule>
          <xm:sqref>E6:G19 E49:G52 E21:G47</xm:sqref>
        </x14:conditionalFormatting>
        <x14:conditionalFormatting xmlns:xm="http://schemas.microsoft.com/office/excel/2006/main">
          <x14:cfRule type="cellIs" priority="1" operator="equal" id="{0D21897C-DFAD-4457-8E3B-CDAFB9ED4566}">
            <xm:f>'01.11.2019'!AD6</xm:f>
            <x14:dxf/>
          </x14:cfRule>
          <x14:cfRule type="cellIs" priority="2" operator="notEqual" id="{1F4E6435-4F4E-4FCF-93D3-65A251DC929B}">
            <xm:f>'01.11.2019'!AD6</xm:f>
            <x14:dxf>
              <fill>
                <patternFill>
                  <bgColor theme="9" tint="0.39994506668294322"/>
                </patternFill>
              </fill>
            </x14:dxf>
          </x14:cfRule>
          <xm:sqref>H6:H19 H49:H52 H21:H47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tabSelected="1" zoomScale="70" zoomScaleNormal="70" workbookViewId="0">
      <selection activeCell="E6" sqref="E6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43831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'01.12.2019'!C6</f>
        <v>96543</v>
      </c>
      <c r="D6" s="1">
        <f>C6/12</f>
        <v>8045.25</v>
      </c>
      <c r="E6" s="36">
        <v>105649</v>
      </c>
      <c r="F6" s="36"/>
      <c r="G6" s="36"/>
      <c r="H6" s="36"/>
      <c r="I6" s="36"/>
      <c r="J6" s="40"/>
      <c r="K6" s="36"/>
      <c r="L6" s="36"/>
      <c r="M6" s="36">
        <v>2709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102940</v>
      </c>
      <c r="Z6" s="9">
        <f>(F6+J6)-N6</f>
        <v>0</v>
      </c>
      <c r="AA6" s="9">
        <f>(G6+K6+U6+W6)-O6-R6-X6</f>
        <v>0</v>
      </c>
      <c r="AB6" s="36">
        <v>2951</v>
      </c>
      <c r="AC6" s="38">
        <v>43890</v>
      </c>
      <c r="AD6" s="9">
        <f>(H6+L6+V6+X6)-S6-P6-W6</f>
        <v>0</v>
      </c>
      <c r="AE6" s="9">
        <f>M6+'01.12.2019'!AE6</f>
        <v>69205</v>
      </c>
      <c r="AF6" s="9">
        <f>N6+'01.12.2019'!AF6</f>
        <v>0</v>
      </c>
      <c r="AG6" s="9">
        <f>O6+'01.12.2019'!AG6</f>
        <v>0</v>
      </c>
      <c r="AH6" s="9">
        <f>P6+'01.12.2019'!AH6</f>
        <v>0</v>
      </c>
      <c r="AI6" s="1">
        <f>ROUND((AE6+AF6+AG6)/$AL$3,0)</f>
        <v>5767</v>
      </c>
      <c r="AJ6" s="10">
        <f>(Y6+Z6+AA6)/D6</f>
        <v>12.795127559740219</v>
      </c>
      <c r="AK6" s="10">
        <f>(Y6+Z6+AA6)/AI6</f>
        <v>17.849835269637595</v>
      </c>
    </row>
    <row r="7" spans="1:38" ht="25.5" customHeight="1" x14ac:dyDescent="0.25">
      <c r="A7" s="25" t="s">
        <v>2</v>
      </c>
      <c r="B7" s="25" t="s">
        <v>35</v>
      </c>
      <c r="C7" s="50">
        <f>'01.12.2019'!C7</f>
        <v>516687</v>
      </c>
      <c r="D7" s="1">
        <f t="shared" ref="D7:D52" si="0">C7/12</f>
        <v>43057.25</v>
      </c>
      <c r="E7" s="36">
        <v>1564073</v>
      </c>
      <c r="F7" s="36"/>
      <c r="G7" s="36"/>
      <c r="H7" s="36"/>
      <c r="I7" s="36"/>
      <c r="J7" s="36"/>
      <c r="K7" s="36"/>
      <c r="L7" s="36"/>
      <c r="M7" s="36">
        <v>29126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1534947</v>
      </c>
      <c r="Z7" s="9">
        <f t="shared" ref="Z7:Z52" si="2">(F7+J7)-N7</f>
        <v>0</v>
      </c>
      <c r="AA7" s="9">
        <f t="shared" ref="AA7:AA52" si="3">(G7+K7+U7+W7)-O7-R7-X7</f>
        <v>0</v>
      </c>
      <c r="AB7" s="37" t="s">
        <v>153</v>
      </c>
      <c r="AC7" s="49" t="s">
        <v>138</v>
      </c>
      <c r="AD7" s="9">
        <f t="shared" ref="AD7:AD52" si="4">(H7+L7+V7+X7)-S7-P7-W7</f>
        <v>0</v>
      </c>
      <c r="AE7" s="9">
        <f>M7+'01.12.2019'!AE7</f>
        <v>289226</v>
      </c>
      <c r="AF7" s="9">
        <f>N7+'01.12.2019'!AF7</f>
        <v>0</v>
      </c>
      <c r="AG7" s="9">
        <f>O7+'01.12.2019'!AG7</f>
        <v>0</v>
      </c>
      <c r="AH7" s="9">
        <f>P7+'01.12.2019'!AH7</f>
        <v>0</v>
      </c>
      <c r="AI7" s="1">
        <f t="shared" ref="AI7:AI52" si="5">ROUND((AE7+AF7+AG7)/$AL$3,0)</f>
        <v>24102</v>
      </c>
      <c r="AJ7" s="10">
        <f t="shared" ref="AJ7:AJ52" si="6">(Y7+Z7+AA7)/D7</f>
        <v>35.648978975666118</v>
      </c>
      <c r="AK7" s="10">
        <f t="shared" ref="AK7:AK52" si="7">(Y7+Z7+AA7)/AI7</f>
        <v>63.685461787403533</v>
      </c>
    </row>
    <row r="8" spans="1:38" ht="29.25" customHeight="1" x14ac:dyDescent="0.25">
      <c r="A8" s="25" t="s">
        <v>2</v>
      </c>
      <c r="B8" s="25" t="s">
        <v>40</v>
      </c>
      <c r="C8" s="50">
        <f>'01.12.2019'!C8</f>
        <v>1415</v>
      </c>
      <c r="D8" s="1">
        <f t="shared" si="0"/>
        <v>117.91666666666667</v>
      </c>
      <c r="E8" s="36">
        <v>2097</v>
      </c>
      <c r="F8" s="36"/>
      <c r="G8" s="36"/>
      <c r="H8" s="36"/>
      <c r="I8" s="36"/>
      <c r="J8" s="36"/>
      <c r="K8" s="36"/>
      <c r="L8" s="36"/>
      <c r="M8" s="36">
        <v>27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2070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M8+'01.12.2019'!AE8</f>
        <v>47</v>
      </c>
      <c r="AF8" s="9">
        <f>N8+'01.12.2019'!AF8</f>
        <v>0</v>
      </c>
      <c r="AG8" s="9">
        <f>O8+'01.12.2019'!AG8</f>
        <v>0</v>
      </c>
      <c r="AH8" s="9">
        <f>P8+'01.12.2019'!AH8</f>
        <v>0</v>
      </c>
      <c r="AI8" s="1">
        <f t="shared" si="5"/>
        <v>4</v>
      </c>
      <c r="AJ8" s="10">
        <f t="shared" si="6"/>
        <v>17.554770318021202</v>
      </c>
      <c r="AK8" s="10">
        <f t="shared" si="7"/>
        <v>517.5</v>
      </c>
    </row>
    <row r="9" spans="1:38" ht="30.75" customHeight="1" x14ac:dyDescent="0.25">
      <c r="A9" s="25" t="s">
        <v>2</v>
      </c>
      <c r="B9" s="25" t="s">
        <v>58</v>
      </c>
      <c r="C9" s="50">
        <f>'01.12.2019'!C9</f>
        <v>223</v>
      </c>
      <c r="D9" s="1">
        <f t="shared" si="0"/>
        <v>18.583333333333332</v>
      </c>
      <c r="E9" s="36">
        <v>2186</v>
      </c>
      <c r="F9" s="36"/>
      <c r="G9" s="36"/>
      <c r="H9" s="36"/>
      <c r="I9" s="36"/>
      <c r="J9" s="36"/>
      <c r="K9" s="36"/>
      <c r="L9" s="36"/>
      <c r="M9" s="36">
        <v>34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2152</v>
      </c>
      <c r="Z9" s="9">
        <f t="shared" si="2"/>
        <v>0</v>
      </c>
      <c r="AA9" s="9">
        <f t="shared" si="3"/>
        <v>0</v>
      </c>
      <c r="AB9" s="36">
        <v>2152</v>
      </c>
      <c r="AC9" s="38">
        <v>43891</v>
      </c>
      <c r="AD9" s="9">
        <f t="shared" si="4"/>
        <v>0</v>
      </c>
      <c r="AE9" s="9">
        <f>M9+'01.12.2019'!AE9</f>
        <v>368</v>
      </c>
      <c r="AF9" s="9">
        <f>N9+'01.12.2019'!AF9</f>
        <v>0</v>
      </c>
      <c r="AG9" s="9">
        <f>O9+'01.12.2019'!AG9</f>
        <v>0</v>
      </c>
      <c r="AH9" s="9">
        <f>P9+'01.12.2019'!AH9</f>
        <v>0</v>
      </c>
      <c r="AI9" s="1">
        <f t="shared" si="5"/>
        <v>31</v>
      </c>
      <c r="AJ9" s="10">
        <f t="shared" si="6"/>
        <v>115.80269058295964</v>
      </c>
      <c r="AK9" s="10">
        <f t="shared" si="7"/>
        <v>69.41935483870968</v>
      </c>
    </row>
    <row r="10" spans="1:38" ht="31.5" customHeight="1" x14ac:dyDescent="0.25">
      <c r="A10" s="25" t="s">
        <v>3</v>
      </c>
      <c r="B10" s="25" t="s">
        <v>36</v>
      </c>
      <c r="C10" s="50">
        <f>'01.12.2019'!C10</f>
        <v>265486</v>
      </c>
      <c r="D10" s="1">
        <f t="shared" si="0"/>
        <v>22123.833333333332</v>
      </c>
      <c r="E10" s="36">
        <v>118183</v>
      </c>
      <c r="F10" s="36"/>
      <c r="G10" s="36"/>
      <c r="H10" s="36"/>
      <c r="I10" s="36"/>
      <c r="J10" s="36"/>
      <c r="K10" s="36"/>
      <c r="L10" s="36"/>
      <c r="M10" s="36">
        <v>10201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107982</v>
      </c>
      <c r="Z10" s="9">
        <f t="shared" si="2"/>
        <v>0</v>
      </c>
      <c r="AA10" s="9">
        <f t="shared" si="3"/>
        <v>0</v>
      </c>
      <c r="AB10" s="37">
        <v>1352</v>
      </c>
      <c r="AC10" s="49">
        <v>43861</v>
      </c>
      <c r="AD10" s="9">
        <f t="shared" si="4"/>
        <v>0</v>
      </c>
      <c r="AE10" s="9">
        <f>M10+'01.12.2019'!AE10</f>
        <v>244988</v>
      </c>
      <c r="AF10" s="9">
        <f>N10+'01.12.2019'!AF10</f>
        <v>0</v>
      </c>
      <c r="AG10" s="9">
        <f>O10+'01.12.2019'!AG10</f>
        <v>0</v>
      </c>
      <c r="AH10" s="9">
        <f>P10+'01.12.2019'!AH10</f>
        <v>0</v>
      </c>
      <c r="AI10" s="1">
        <f t="shared" si="5"/>
        <v>20416</v>
      </c>
      <c r="AJ10" s="10">
        <f t="shared" si="6"/>
        <v>4.8807997408526251</v>
      </c>
      <c r="AK10" s="10">
        <f t="shared" si="7"/>
        <v>5.289086990595611</v>
      </c>
    </row>
    <row r="11" spans="1:38" ht="24.75" customHeight="1" x14ac:dyDescent="0.25">
      <c r="A11" s="25" t="s">
        <v>3</v>
      </c>
      <c r="B11" s="25" t="s">
        <v>57</v>
      </c>
      <c r="C11" s="50">
        <f>'01.12.2019'!C11</f>
        <v>223</v>
      </c>
      <c r="D11" s="1">
        <f t="shared" si="0"/>
        <v>18.583333333333332</v>
      </c>
      <c r="E11" s="36">
        <v>2415</v>
      </c>
      <c r="F11" s="36"/>
      <c r="G11" s="36"/>
      <c r="H11" s="36"/>
      <c r="I11" s="36"/>
      <c r="J11" s="36"/>
      <c r="K11" s="36"/>
      <c r="L11" s="36"/>
      <c r="M11" s="36">
        <v>8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2407</v>
      </c>
      <c r="Z11" s="9">
        <f t="shared" si="2"/>
        <v>0</v>
      </c>
      <c r="AA11" s="9">
        <f t="shared" si="3"/>
        <v>0</v>
      </c>
      <c r="AB11" s="36">
        <v>323</v>
      </c>
      <c r="AC11" s="38">
        <v>44074</v>
      </c>
      <c r="AD11" s="9">
        <f t="shared" si="4"/>
        <v>0</v>
      </c>
      <c r="AE11" s="9">
        <f>M11+'01.12.2019'!AE11</f>
        <v>48</v>
      </c>
      <c r="AF11" s="9">
        <f>N11+'01.12.2019'!AF11</f>
        <v>0</v>
      </c>
      <c r="AG11" s="9">
        <f>O11+'01.12.2019'!AG11</f>
        <v>0</v>
      </c>
      <c r="AH11" s="9">
        <f>P11+'01.12.2019'!AH11</f>
        <v>0</v>
      </c>
      <c r="AI11" s="1">
        <f t="shared" si="5"/>
        <v>4</v>
      </c>
      <c r="AJ11" s="10">
        <f t="shared" si="6"/>
        <v>129.52466367713006</v>
      </c>
      <c r="AK11" s="10">
        <f t="shared" si="7"/>
        <v>601.75</v>
      </c>
    </row>
    <row r="12" spans="1:38" ht="24.75" customHeight="1" x14ac:dyDescent="0.25">
      <c r="A12" s="25" t="s">
        <v>84</v>
      </c>
      <c r="B12" s="25" t="s">
        <v>36</v>
      </c>
      <c r="C12" s="50">
        <f>'01.12.2019'!C12</f>
        <v>1728</v>
      </c>
      <c r="D12" s="1">
        <f t="shared" si="0"/>
        <v>144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M12+'01.12.2019'!AE12</f>
        <v>0</v>
      </c>
      <c r="AF12" s="9">
        <f>N12+'01.12.2019'!AF12</f>
        <v>0</v>
      </c>
      <c r="AG12" s="9">
        <f>O12+'01.12.2019'!AG12</f>
        <v>0</v>
      </c>
      <c r="AH12" s="9">
        <f>P12+'01.12.2019'!AH12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'01.12.2019'!C13</f>
        <v>1964.5</v>
      </c>
      <c r="D13" s="1">
        <f t="shared" si="0"/>
        <v>163.70833333333334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M13+'01.12.2019'!AE13</f>
        <v>7</v>
      </c>
      <c r="AF13" s="9">
        <f>N13+'01.12.2019'!AF13</f>
        <v>0</v>
      </c>
      <c r="AG13" s="9">
        <f>O13+'01.12.2019'!AG13</f>
        <v>0</v>
      </c>
      <c r="AH13" s="9">
        <f>P13+'01.12.2019'!AH13</f>
        <v>0</v>
      </c>
      <c r="AI13" s="1">
        <f t="shared" si="5"/>
        <v>1</v>
      </c>
      <c r="AJ13" s="10">
        <f t="shared" si="6"/>
        <v>7.3301094426062603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'01.12.2019'!C14</f>
        <v>221765</v>
      </c>
      <c r="D14" s="1">
        <f t="shared" si="0"/>
        <v>18480.416666666668</v>
      </c>
      <c r="E14" s="36">
        <v>425700</v>
      </c>
      <c r="F14" s="36"/>
      <c r="G14" s="36"/>
      <c r="H14" s="36"/>
      <c r="I14" s="36"/>
      <c r="J14" s="36"/>
      <c r="K14" s="36"/>
      <c r="L14" s="36"/>
      <c r="M14" s="36">
        <v>15122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410578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M14+'01.12.2019'!AE14</f>
        <v>283751</v>
      </c>
      <c r="AF14" s="9">
        <f>N14+'01.12.2019'!AF14</f>
        <v>0</v>
      </c>
      <c r="AG14" s="9">
        <f>O14+'01.12.2019'!AG14</f>
        <v>0</v>
      </c>
      <c r="AH14" s="9">
        <f>P14+'01.12.2019'!AH14</f>
        <v>0</v>
      </c>
      <c r="AI14" s="1">
        <f t="shared" si="5"/>
        <v>23646</v>
      </c>
      <c r="AJ14" s="10">
        <f t="shared" si="6"/>
        <v>22.216923319730345</v>
      </c>
      <c r="AK14" s="10">
        <f t="shared" si="7"/>
        <v>17.363528715216106</v>
      </c>
    </row>
    <row r="15" spans="1:38" ht="31.5" customHeight="1" x14ac:dyDescent="0.25">
      <c r="A15" s="25" t="s">
        <v>19</v>
      </c>
      <c r="B15" s="25" t="s">
        <v>24</v>
      </c>
      <c r="C15" s="50">
        <f>'01.12.2019'!C15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M15+'01.12.2019'!AE15</f>
        <v>0</v>
      </c>
      <c r="AF15" s="9">
        <f>N15+'01.12.2019'!AF15</f>
        <v>0</v>
      </c>
      <c r="AG15" s="9">
        <f>O15+'01.12.2019'!AG15</f>
        <v>0</v>
      </c>
      <c r="AH15" s="9">
        <f>P15+'01.12.2019'!AH15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'01.12.2019'!C16</f>
        <v>137</v>
      </c>
      <c r="D16" s="1">
        <f t="shared" si="0"/>
        <v>11.416666666666666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M16+'01.12.2019'!AE16</f>
        <v>0</v>
      </c>
      <c r="AF16" s="9">
        <f>N16+'01.12.2019'!AF16</f>
        <v>0</v>
      </c>
      <c r="AG16" s="9">
        <f>O16+'01.12.2019'!AG16</f>
        <v>0</v>
      </c>
      <c r="AH16" s="9">
        <f>P16+'01.12.2019'!AH16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'01.12.2019'!C17</f>
        <v>120261</v>
      </c>
      <c r="D17" s="1">
        <f t="shared" si="0"/>
        <v>10021.75</v>
      </c>
      <c r="E17" s="36">
        <v>246604</v>
      </c>
      <c r="F17" s="36"/>
      <c r="G17" s="36"/>
      <c r="H17" s="36"/>
      <c r="I17" s="36"/>
      <c r="J17" s="36"/>
      <c r="K17" s="36"/>
      <c r="L17" s="36"/>
      <c r="M17" s="36">
        <v>7362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239242</v>
      </c>
      <c r="Z17" s="9">
        <f t="shared" si="2"/>
        <v>0</v>
      </c>
      <c r="AA17" s="9">
        <f t="shared" si="3"/>
        <v>0</v>
      </c>
      <c r="AB17" s="37" t="s">
        <v>154</v>
      </c>
      <c r="AC17" s="49" t="s">
        <v>151</v>
      </c>
      <c r="AD17" s="9">
        <f t="shared" si="4"/>
        <v>0</v>
      </c>
      <c r="AE17" s="9">
        <f>M17+'01.12.2019'!AE17</f>
        <v>117505</v>
      </c>
      <c r="AF17" s="9">
        <f>N17+'01.12.2019'!AF17</f>
        <v>0</v>
      </c>
      <c r="AG17" s="9">
        <f>O17+'01.12.2019'!AG17</f>
        <v>0</v>
      </c>
      <c r="AH17" s="9">
        <f>P17+'01.12.2019'!AH17</f>
        <v>0</v>
      </c>
      <c r="AI17" s="1">
        <f t="shared" si="5"/>
        <v>9792</v>
      </c>
      <c r="AJ17" s="10">
        <f t="shared" si="6"/>
        <v>23.872277795794147</v>
      </c>
      <c r="AK17" s="10">
        <f t="shared" si="7"/>
        <v>24.432393790849673</v>
      </c>
    </row>
    <row r="18" spans="1:37" ht="27.75" customHeight="1" x14ac:dyDescent="0.25">
      <c r="A18" s="25" t="s">
        <v>5</v>
      </c>
      <c r="B18" s="25" t="s">
        <v>27</v>
      </c>
      <c r="C18" s="50">
        <f>'01.12.2019'!C18</f>
        <v>1874</v>
      </c>
      <c r="D18" s="1">
        <f t="shared" si="0"/>
        <v>156.16666666666666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M18+'01.12.2019'!AE18</f>
        <v>0</v>
      </c>
      <c r="AF18" s="9">
        <f>N18+'01.12.2019'!AF18</f>
        <v>0</v>
      </c>
      <c r="AG18" s="9">
        <f>O18+'01.12.2019'!AG18</f>
        <v>0</v>
      </c>
      <c r="AH18" s="9">
        <f>P18+'01.12.2019'!AH18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'01.12.2019'!C19</f>
        <v>223</v>
      </c>
      <c r="D19" s="1">
        <f t="shared" si="0"/>
        <v>18.583333333333332</v>
      </c>
      <c r="E19" s="36">
        <v>1997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1997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M19+'01.12.2019'!AE19</f>
        <v>3</v>
      </c>
      <c r="AF19" s="9">
        <f>N19+'01.12.2019'!AF19</f>
        <v>0</v>
      </c>
      <c r="AG19" s="9">
        <f>O19+'01.12.2019'!AG19</f>
        <v>0</v>
      </c>
      <c r="AH19" s="9">
        <f>P19+'01.12.2019'!AH19</f>
        <v>0</v>
      </c>
      <c r="AI19" s="1">
        <f t="shared" si="5"/>
        <v>0</v>
      </c>
      <c r="AJ19" s="10">
        <f t="shared" si="6"/>
        <v>107.46188340807176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'01.12.2019'!C21</f>
        <v>0</v>
      </c>
      <c r="D21" s="1">
        <f t="shared" si="0"/>
        <v>0</v>
      </c>
      <c r="E21" s="36">
        <v>147</v>
      </c>
      <c r="F21" s="36"/>
      <c r="G21" s="36"/>
      <c r="H21" s="36"/>
      <c r="I21" s="36"/>
      <c r="J21" s="36"/>
      <c r="K21" s="36"/>
      <c r="L21" s="36"/>
      <c r="M21" s="36">
        <v>147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0</v>
      </c>
      <c r="Z21" s="9">
        <f t="shared" si="2"/>
        <v>0</v>
      </c>
      <c r="AA21" s="9">
        <f t="shared" si="3"/>
        <v>0</v>
      </c>
      <c r="AB21" s="36"/>
      <c r="AC21" s="38"/>
      <c r="AD21" s="9">
        <f t="shared" si="4"/>
        <v>0</v>
      </c>
      <c r="AE21" s="9">
        <f>M21+'01.12.2019'!AE21</f>
        <v>9178</v>
      </c>
      <c r="AF21" s="9">
        <f>N21+'01.12.2019'!AF21</f>
        <v>0</v>
      </c>
      <c r="AG21" s="9">
        <f>O21+'01.12.2019'!AG21</f>
        <v>0</v>
      </c>
      <c r="AH21" s="9">
        <f>P21+'01.12.2019'!AH21</f>
        <v>0</v>
      </c>
      <c r="AI21" s="1">
        <f t="shared" si="5"/>
        <v>765</v>
      </c>
      <c r="AJ21" s="10" t="e">
        <f t="shared" si="6"/>
        <v>#DIV/0!</v>
      </c>
      <c r="AK21" s="10">
        <f t="shared" si="7"/>
        <v>0</v>
      </c>
    </row>
    <row r="22" spans="1:37" ht="33" customHeight="1" x14ac:dyDescent="0.25">
      <c r="A22" s="25" t="s">
        <v>91</v>
      </c>
      <c r="B22" s="25" t="s">
        <v>39</v>
      </c>
      <c r="C22" s="50">
        <f>'01.12.2019'!C22</f>
        <v>5531</v>
      </c>
      <c r="D22" s="1">
        <f t="shared" si="0"/>
        <v>460.91666666666669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M22+'01.12.2019'!AE22</f>
        <v>0</v>
      </c>
      <c r="AF22" s="9">
        <f>N22+'01.12.2019'!AF22</f>
        <v>0</v>
      </c>
      <c r="AG22" s="9">
        <f>O22+'01.12.2019'!AG22</f>
        <v>0</v>
      </c>
      <c r="AH22" s="9">
        <f>P22+'01.12.2019'!AH22</f>
        <v>0</v>
      </c>
      <c r="AI22" s="1">
        <f t="shared" si="5"/>
        <v>0</v>
      </c>
      <c r="AJ22" s="10">
        <f t="shared" si="6"/>
        <v>0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'01.12.2019'!C23</f>
        <v>125626</v>
      </c>
      <c r="D23" s="1">
        <f t="shared" si="0"/>
        <v>10468.833333333334</v>
      </c>
      <c r="E23" s="36">
        <v>139637</v>
      </c>
      <c r="F23" s="36"/>
      <c r="G23" s="36">
        <v>45108</v>
      </c>
      <c r="H23" s="36"/>
      <c r="I23" s="36"/>
      <c r="J23" s="36"/>
      <c r="K23" s="36"/>
      <c r="L23" s="36"/>
      <c r="M23" s="36">
        <v>0</v>
      </c>
      <c r="N23" s="36"/>
      <c r="O23" s="36">
        <v>10519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139637</v>
      </c>
      <c r="Z23" s="9">
        <f t="shared" si="2"/>
        <v>0</v>
      </c>
      <c r="AA23" s="9">
        <f t="shared" si="3"/>
        <v>34589</v>
      </c>
      <c r="AB23" s="37">
        <v>34589</v>
      </c>
      <c r="AC23" s="49" t="s">
        <v>152</v>
      </c>
      <c r="AD23" s="9">
        <f t="shared" si="4"/>
        <v>0</v>
      </c>
      <c r="AE23" s="9">
        <f>M23+'01.12.2019'!AE23</f>
        <v>9647</v>
      </c>
      <c r="AF23" s="9">
        <f>N23+'01.12.2019'!AF23</f>
        <v>0</v>
      </c>
      <c r="AG23" s="9">
        <f>O23+'01.12.2019'!AG23</f>
        <v>163616</v>
      </c>
      <c r="AH23" s="9">
        <f>P23+'01.12.2019'!AH23</f>
        <v>2004</v>
      </c>
      <c r="AI23" s="1">
        <f t="shared" si="5"/>
        <v>14439</v>
      </c>
      <c r="AJ23" s="10">
        <f t="shared" si="6"/>
        <v>16.64235110566284</v>
      </c>
      <c r="AK23" s="10">
        <f t="shared" si="7"/>
        <v>12.066348085047441</v>
      </c>
    </row>
    <row r="24" spans="1:37" ht="31.5" customHeight="1" x14ac:dyDescent="0.25">
      <c r="A24" s="25" t="s">
        <v>85</v>
      </c>
      <c r="B24" s="25" t="s">
        <v>86</v>
      </c>
      <c r="C24" s="50">
        <f>'01.12.2019'!C24</f>
        <v>207</v>
      </c>
      <c r="D24" s="1">
        <f t="shared" si="0"/>
        <v>17.25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M24+'01.12.2019'!AE24</f>
        <v>0</v>
      </c>
      <c r="AF24" s="9">
        <f>N24+'01.12.2019'!AF24</f>
        <v>0</v>
      </c>
      <c r="AG24" s="9">
        <f>O24+'01.12.2019'!AG24</f>
        <v>0</v>
      </c>
      <c r="AH24" s="9">
        <f>P24+'01.12.2019'!AH24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'01.12.2019'!C25</f>
        <v>31794</v>
      </c>
      <c r="D25" s="1">
        <f t="shared" si="0"/>
        <v>2649.5</v>
      </c>
      <c r="E25" s="36">
        <v>335</v>
      </c>
      <c r="F25" s="36"/>
      <c r="G25" s="36"/>
      <c r="H25" s="36"/>
      <c r="I25" s="36"/>
      <c r="J25" s="36"/>
      <c r="K25" s="36"/>
      <c r="L25" s="36"/>
      <c r="M25" s="36">
        <v>158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177</v>
      </c>
      <c r="Z25" s="9">
        <f t="shared" si="2"/>
        <v>0</v>
      </c>
      <c r="AA25" s="9">
        <f t="shared" si="3"/>
        <v>0</v>
      </c>
      <c r="AB25" s="36">
        <v>177</v>
      </c>
      <c r="AC25" s="38">
        <v>43982</v>
      </c>
      <c r="AD25" s="9">
        <f t="shared" si="4"/>
        <v>0</v>
      </c>
      <c r="AE25" s="9">
        <f>M25+'01.12.2019'!AE25</f>
        <v>72707</v>
      </c>
      <c r="AF25" s="9">
        <f>N25+'01.12.2019'!AF25</f>
        <v>0</v>
      </c>
      <c r="AG25" s="9">
        <f>O25+'01.12.2019'!AG25</f>
        <v>0</v>
      </c>
      <c r="AH25" s="9">
        <f>P25+'01.12.2019'!AH25</f>
        <v>650</v>
      </c>
      <c r="AI25" s="1">
        <f t="shared" si="5"/>
        <v>6059</v>
      </c>
      <c r="AJ25" s="10">
        <f t="shared" si="6"/>
        <v>6.6805057558029818E-2</v>
      </c>
      <c r="AK25" s="10">
        <f t="shared" si="7"/>
        <v>2.9212741376464763E-2</v>
      </c>
    </row>
    <row r="26" spans="1:37" ht="27.75" customHeight="1" x14ac:dyDescent="0.25">
      <c r="A26" s="25" t="s">
        <v>8</v>
      </c>
      <c r="B26" s="25" t="s">
        <v>37</v>
      </c>
      <c r="C26" s="50">
        <f>'01.12.2019'!C26</f>
        <v>74186</v>
      </c>
      <c r="D26" s="1">
        <f t="shared" si="0"/>
        <v>6182.166666666667</v>
      </c>
      <c r="E26" s="36">
        <v>3547</v>
      </c>
      <c r="F26" s="36"/>
      <c r="G26" s="36"/>
      <c r="H26" s="36"/>
      <c r="I26" s="36"/>
      <c r="J26" s="36"/>
      <c r="K26" s="36"/>
      <c r="L26" s="36"/>
      <c r="M26" s="36">
        <v>1842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1705</v>
      </c>
      <c r="Z26" s="9">
        <f t="shared" si="2"/>
        <v>0</v>
      </c>
      <c r="AA26" s="9">
        <f t="shared" si="3"/>
        <v>0</v>
      </c>
      <c r="AB26" s="36">
        <v>1193</v>
      </c>
      <c r="AC26" s="38">
        <v>44074</v>
      </c>
      <c r="AD26" s="9">
        <f t="shared" si="4"/>
        <v>0</v>
      </c>
      <c r="AE26" s="9">
        <f>M26+'01.12.2019'!AE26</f>
        <v>84994</v>
      </c>
      <c r="AF26" s="9">
        <f>N26+'01.12.2019'!AF26</f>
        <v>0</v>
      </c>
      <c r="AG26" s="9">
        <f>O26+'01.12.2019'!AG26</f>
        <v>0</v>
      </c>
      <c r="AH26" s="9">
        <f>P26+'01.12.2019'!AH26</f>
        <v>0</v>
      </c>
      <c r="AI26" s="1">
        <f t="shared" si="5"/>
        <v>7083</v>
      </c>
      <c r="AJ26" s="10">
        <f t="shared" si="6"/>
        <v>0.27579327635942091</v>
      </c>
      <c r="AK26" s="10">
        <f t="shared" si="7"/>
        <v>0.24071721022165748</v>
      </c>
    </row>
    <row r="27" spans="1:37" ht="27.75" customHeight="1" x14ac:dyDescent="0.25">
      <c r="A27" s="25" t="s">
        <v>8</v>
      </c>
      <c r="B27" s="25" t="s">
        <v>27</v>
      </c>
      <c r="C27" s="50">
        <f>'01.12.2019'!C27</f>
        <v>557</v>
      </c>
      <c r="D27" s="1">
        <f t="shared" si="0"/>
        <v>46.416666666666664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M27+'01.12.2019'!AE27</f>
        <v>0</v>
      </c>
      <c r="AF27" s="9">
        <f>N27+'01.12.2019'!AF27</f>
        <v>0</v>
      </c>
      <c r="AG27" s="9">
        <f>O27+'01.12.2019'!AG27</f>
        <v>0</v>
      </c>
      <c r="AH27" s="9">
        <f>P27+'01.12.2019'!AH27</f>
        <v>0</v>
      </c>
      <c r="AI27" s="1">
        <f t="shared" si="5"/>
        <v>0</v>
      </c>
      <c r="AJ27" s="10">
        <f t="shared" si="6"/>
        <v>0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'01.12.2019'!C28</f>
        <v>281</v>
      </c>
      <c r="D28" s="1">
        <f t="shared" si="0"/>
        <v>23.416666666666668</v>
      </c>
      <c r="E28" s="36">
        <v>18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18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M28+'01.12.2019'!AE28</f>
        <v>159</v>
      </c>
      <c r="AF28" s="9">
        <f>N28+'01.12.2019'!AF28</f>
        <v>0</v>
      </c>
      <c r="AG28" s="9">
        <f>O28+'01.12.2019'!AG28</f>
        <v>0</v>
      </c>
      <c r="AH28" s="9">
        <f>P28+'01.12.2019'!AH28</f>
        <v>0</v>
      </c>
      <c r="AI28" s="1">
        <f t="shared" si="5"/>
        <v>13</v>
      </c>
      <c r="AJ28" s="10">
        <f t="shared" si="6"/>
        <v>0.76868327402135228</v>
      </c>
      <c r="AK28" s="10">
        <f t="shared" si="7"/>
        <v>1.3846153846153846</v>
      </c>
    </row>
    <row r="29" spans="1:37" ht="27.75" customHeight="1" x14ac:dyDescent="0.25">
      <c r="A29" s="25" t="s">
        <v>9</v>
      </c>
      <c r="B29" s="25" t="s">
        <v>24</v>
      </c>
      <c r="C29" s="50">
        <f>'01.12.2019'!C29</f>
        <v>32698</v>
      </c>
      <c r="D29" s="1">
        <f t="shared" si="0"/>
        <v>2724.8333333333335</v>
      </c>
      <c r="E29" s="36">
        <v>22283</v>
      </c>
      <c r="F29" s="36"/>
      <c r="G29" s="36"/>
      <c r="H29" s="36"/>
      <c r="I29" s="36"/>
      <c r="J29" s="36"/>
      <c r="K29" s="36"/>
      <c r="L29" s="36"/>
      <c r="M29" s="36">
        <v>5866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16417</v>
      </c>
      <c r="Z29" s="9">
        <f t="shared" si="2"/>
        <v>0</v>
      </c>
      <c r="AA29" s="9">
        <f t="shared" si="3"/>
        <v>0</v>
      </c>
      <c r="AB29" s="36">
        <v>15</v>
      </c>
      <c r="AC29" s="38">
        <v>43982</v>
      </c>
      <c r="AD29" s="9">
        <f t="shared" si="4"/>
        <v>0</v>
      </c>
      <c r="AE29" s="9">
        <f>M29+'01.12.2019'!AE29</f>
        <v>22673</v>
      </c>
      <c r="AF29" s="9">
        <f>N29+'01.12.2019'!AF29</f>
        <v>0</v>
      </c>
      <c r="AG29" s="9">
        <f>O29+'01.12.2019'!AG29</f>
        <v>1509</v>
      </c>
      <c r="AH29" s="9">
        <f>P29+'01.12.2019'!AH29</f>
        <v>163</v>
      </c>
      <c r="AI29" s="1">
        <f t="shared" si="5"/>
        <v>2015</v>
      </c>
      <c r="AJ29" s="10">
        <f t="shared" si="6"/>
        <v>6.0249556547801086</v>
      </c>
      <c r="AK29" s="10">
        <f t="shared" si="7"/>
        <v>8.147394540942928</v>
      </c>
    </row>
    <row r="30" spans="1:37" ht="27.75" customHeight="1" x14ac:dyDescent="0.25">
      <c r="A30" s="25" t="s">
        <v>9</v>
      </c>
      <c r="B30" s="25" t="s">
        <v>27</v>
      </c>
      <c r="C30" s="50">
        <f>'01.12.2019'!C30</f>
        <v>137</v>
      </c>
      <c r="D30" s="1">
        <f t="shared" si="0"/>
        <v>11.416666666666666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M30+'01.12.2019'!AE30</f>
        <v>0</v>
      </c>
      <c r="AF30" s="9">
        <f>N30+'01.12.2019'!AF30</f>
        <v>0</v>
      </c>
      <c r="AG30" s="9">
        <f>O30+'01.12.2019'!AG30</f>
        <v>0</v>
      </c>
      <c r="AH30" s="9">
        <f>P30+'01.12.2019'!AH30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'01.12.2019'!C31</f>
        <v>70</v>
      </c>
      <c r="D31" s="1">
        <f t="shared" si="0"/>
        <v>5.833333333333333</v>
      </c>
      <c r="E31" s="36">
        <v>40</v>
      </c>
      <c r="F31" s="36"/>
      <c r="G31" s="36"/>
      <c r="H31" s="36"/>
      <c r="I31" s="36"/>
      <c r="J31" s="36"/>
      <c r="K31" s="36"/>
      <c r="L31" s="36"/>
      <c r="M31" s="36">
        <v>5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35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M31+'01.12.2019'!AE31</f>
        <v>75</v>
      </c>
      <c r="AF31" s="9">
        <f>N31+'01.12.2019'!AF31</f>
        <v>0</v>
      </c>
      <c r="AG31" s="9">
        <f>O31+'01.12.2019'!AG31</f>
        <v>0</v>
      </c>
      <c r="AH31" s="9">
        <f>P31+'01.12.2019'!AH31</f>
        <v>0</v>
      </c>
      <c r="AI31" s="1">
        <f t="shared" si="5"/>
        <v>6</v>
      </c>
      <c r="AJ31" s="10">
        <f t="shared" si="6"/>
        <v>6</v>
      </c>
      <c r="AK31" s="10">
        <f t="shared" si="7"/>
        <v>5.833333333333333</v>
      </c>
    </row>
    <row r="32" spans="1:37" ht="36.75" customHeight="1" x14ac:dyDescent="0.25">
      <c r="A32" s="25" t="s">
        <v>59</v>
      </c>
      <c r="B32" s="25" t="s">
        <v>60</v>
      </c>
      <c r="C32" s="50">
        <f>'01.12.2019'!C32</f>
        <v>18</v>
      </c>
      <c r="D32" s="1">
        <f t="shared" si="0"/>
        <v>1.5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M32+'01.12.2019'!AE32</f>
        <v>17</v>
      </c>
      <c r="AF32" s="9">
        <f>N32+'01.12.2019'!AF32</f>
        <v>0</v>
      </c>
      <c r="AG32" s="9">
        <f>O32+'01.12.2019'!AG32</f>
        <v>0</v>
      </c>
      <c r="AH32" s="9">
        <f>P32+'01.12.2019'!AH32</f>
        <v>0</v>
      </c>
      <c r="AI32" s="1">
        <f t="shared" si="5"/>
        <v>1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'01.12.2019'!C33</f>
        <v>182797</v>
      </c>
      <c r="D33" s="1">
        <f t="shared" si="0"/>
        <v>15233.083333333334</v>
      </c>
      <c r="E33" s="41">
        <v>722.5</v>
      </c>
      <c r="F33" s="41"/>
      <c r="G33" s="36"/>
      <c r="H33" s="36"/>
      <c r="I33" s="41"/>
      <c r="J33" s="41"/>
      <c r="K33" s="36"/>
      <c r="L33" s="36"/>
      <c r="M33" s="41">
        <v>430</v>
      </c>
      <c r="N33" s="41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59">
        <f t="shared" si="1"/>
        <v>292.5</v>
      </c>
      <c r="Z33" s="5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59">
        <f>M33+'01.12.2019'!AE33</f>
        <v>190723.02</v>
      </c>
      <c r="AF33" s="59">
        <f>N33+'01.12.2019'!AF33</f>
        <v>0</v>
      </c>
      <c r="AG33" s="9">
        <f>O33+'01.12.2019'!AG33</f>
        <v>2988</v>
      </c>
      <c r="AH33" s="9">
        <f>P33+'01.12.2019'!AH33</f>
        <v>2876</v>
      </c>
      <c r="AI33" s="1">
        <f t="shared" si="5"/>
        <v>16143</v>
      </c>
      <c r="AJ33" s="10">
        <f t="shared" si="6"/>
        <v>1.9201628035471041E-2</v>
      </c>
      <c r="AK33" s="10">
        <f t="shared" si="7"/>
        <v>1.8119308678684259E-2</v>
      </c>
    </row>
    <row r="34" spans="1:38" ht="31.5" customHeight="1" x14ac:dyDescent="0.25">
      <c r="A34" s="25" t="s">
        <v>11</v>
      </c>
      <c r="B34" s="25" t="s">
        <v>39</v>
      </c>
      <c r="C34" s="50">
        <f>'01.12.2019'!C34</f>
        <v>0</v>
      </c>
      <c r="D34" s="1">
        <f t="shared" si="0"/>
        <v>0</v>
      </c>
      <c r="E34" s="36">
        <v>30471</v>
      </c>
      <c r="F34" s="36"/>
      <c r="G34" s="36"/>
      <c r="H34" s="36"/>
      <c r="I34" s="36"/>
      <c r="J34" s="36"/>
      <c r="K34" s="36"/>
      <c r="L34" s="36"/>
      <c r="M34" s="36">
        <v>1240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29231</v>
      </c>
      <c r="Z34" s="9">
        <f t="shared" si="2"/>
        <v>0</v>
      </c>
      <c r="AA34" s="9">
        <f t="shared" si="3"/>
        <v>0</v>
      </c>
      <c r="AB34" s="36"/>
      <c r="AC34" s="38"/>
      <c r="AD34" s="9">
        <f t="shared" si="4"/>
        <v>0</v>
      </c>
      <c r="AE34" s="9">
        <f>M34+'01.12.2019'!AE34</f>
        <v>14076</v>
      </c>
      <c r="AF34" s="9">
        <f>N34+'01.12.2019'!AF34</f>
        <v>0</v>
      </c>
      <c r="AG34" s="9">
        <f>O34+'01.12.2019'!AG34</f>
        <v>365</v>
      </c>
      <c r="AH34" s="9">
        <f>P34+'01.12.2019'!AH34</f>
        <v>0</v>
      </c>
      <c r="AI34" s="1">
        <f t="shared" si="5"/>
        <v>1203</v>
      </c>
      <c r="AJ34" s="10" t="e">
        <f t="shared" si="6"/>
        <v>#DIV/0!</v>
      </c>
      <c r="AK34" s="10">
        <f t="shared" si="7"/>
        <v>24.298420615128844</v>
      </c>
    </row>
    <row r="35" spans="1:38" ht="32.25" customHeight="1" x14ac:dyDescent="0.25">
      <c r="A35" s="25" t="s">
        <v>12</v>
      </c>
      <c r="B35" s="25" t="s">
        <v>28</v>
      </c>
      <c r="C35" s="50">
        <f>'01.12.2019'!C35</f>
        <v>70723</v>
      </c>
      <c r="D35" s="1">
        <f t="shared" si="0"/>
        <v>5893.583333333333</v>
      </c>
      <c r="E35" s="36">
        <v>26116</v>
      </c>
      <c r="F35" s="36"/>
      <c r="G35" s="36"/>
      <c r="H35" s="36"/>
      <c r="I35" s="36"/>
      <c r="J35" s="36"/>
      <c r="K35" s="36"/>
      <c r="L35" s="36"/>
      <c r="M35" s="36">
        <v>2604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23512</v>
      </c>
      <c r="Z35" s="9">
        <f t="shared" si="2"/>
        <v>0</v>
      </c>
      <c r="AA35" s="9">
        <f t="shared" si="3"/>
        <v>0</v>
      </c>
      <c r="AB35" s="36"/>
      <c r="AC35" s="38"/>
      <c r="AD35" s="9">
        <f t="shared" si="4"/>
        <v>0</v>
      </c>
      <c r="AE35" s="9">
        <f>M35+'01.12.2019'!AE35</f>
        <v>27385</v>
      </c>
      <c r="AF35" s="9">
        <f>N35+'01.12.2019'!AF35</f>
        <v>0</v>
      </c>
      <c r="AG35" s="9">
        <f>O35+'01.12.2019'!AG35</f>
        <v>0</v>
      </c>
      <c r="AH35" s="9">
        <f>P35+'01.12.2019'!AH35</f>
        <v>0</v>
      </c>
      <c r="AI35" s="1">
        <f t="shared" si="5"/>
        <v>2282</v>
      </c>
      <c r="AJ35" s="10">
        <f t="shared" si="6"/>
        <v>3.9894235255857362</v>
      </c>
      <c r="AK35" s="10">
        <f t="shared" si="7"/>
        <v>10.303242769500438</v>
      </c>
    </row>
    <row r="36" spans="1:38" ht="31.5" customHeight="1" x14ac:dyDescent="0.25">
      <c r="A36" s="25" t="s">
        <v>29</v>
      </c>
      <c r="B36" s="25" t="s">
        <v>30</v>
      </c>
      <c r="C36" s="50">
        <f>'01.12.2019'!C36</f>
        <v>316</v>
      </c>
      <c r="D36" s="1">
        <f t="shared" si="0"/>
        <v>26.333333333333332</v>
      </c>
      <c r="E36" s="36">
        <v>20</v>
      </c>
      <c r="F36" s="36"/>
      <c r="G36" s="36"/>
      <c r="H36" s="36"/>
      <c r="I36" s="36">
        <v>16</v>
      </c>
      <c r="J36" s="36"/>
      <c r="K36" s="36"/>
      <c r="L36" s="36"/>
      <c r="M36" s="36">
        <v>20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16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M36+'01.12.2019'!AE36</f>
        <v>258</v>
      </c>
      <c r="AF36" s="9">
        <f>N36+'01.12.2019'!AF36</f>
        <v>0</v>
      </c>
      <c r="AG36" s="9">
        <f>O36+'01.12.2019'!AG36</f>
        <v>0</v>
      </c>
      <c r="AH36" s="9">
        <f>P36+'01.12.2019'!AH36</f>
        <v>0</v>
      </c>
      <c r="AI36" s="1">
        <f t="shared" si="5"/>
        <v>22</v>
      </c>
      <c r="AJ36" s="10">
        <f t="shared" si="6"/>
        <v>0.60759493670886078</v>
      </c>
      <c r="AK36" s="10">
        <f t="shared" si="7"/>
        <v>0.72727272727272729</v>
      </c>
    </row>
    <row r="37" spans="1:38" ht="29.25" customHeight="1" x14ac:dyDescent="0.25">
      <c r="A37" s="25" t="s">
        <v>26</v>
      </c>
      <c r="B37" s="25" t="s">
        <v>27</v>
      </c>
      <c r="C37" s="50">
        <f>'01.12.2019'!C37</f>
        <v>78720</v>
      </c>
      <c r="D37" s="1">
        <f t="shared" si="0"/>
        <v>6560</v>
      </c>
      <c r="E37" s="36">
        <v>69133</v>
      </c>
      <c r="F37" s="36"/>
      <c r="G37" s="36"/>
      <c r="H37" s="36"/>
      <c r="I37" s="36">
        <v>5900</v>
      </c>
      <c r="J37" s="36"/>
      <c r="K37" s="36"/>
      <c r="L37" s="36"/>
      <c r="M37" s="36">
        <v>3119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71914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M37+'01.12.2019'!AE37</f>
        <v>16379</v>
      </c>
      <c r="AF37" s="9">
        <f>N37+'01.12.2019'!AF37</f>
        <v>0</v>
      </c>
      <c r="AG37" s="9">
        <f>O37+'01.12.2019'!AG37</f>
        <v>0</v>
      </c>
      <c r="AH37" s="9">
        <f>P37+'01.12.2019'!AH37</f>
        <v>0</v>
      </c>
      <c r="AI37" s="1">
        <f t="shared" si="5"/>
        <v>1365</v>
      </c>
      <c r="AJ37" s="10">
        <f t="shared" si="6"/>
        <v>10.9625</v>
      </c>
      <c r="AK37" s="10">
        <f t="shared" si="7"/>
        <v>52.684249084249082</v>
      </c>
    </row>
    <row r="38" spans="1:38" ht="32.25" customHeight="1" x14ac:dyDescent="0.25">
      <c r="A38" s="25" t="s">
        <v>10</v>
      </c>
      <c r="B38" s="25" t="s">
        <v>38</v>
      </c>
      <c r="C38" s="50">
        <f>'01.12.2019'!C38</f>
        <v>18197</v>
      </c>
      <c r="D38" s="1">
        <f t="shared" si="0"/>
        <v>1516.4166666666667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M38+'01.12.2019'!AE38</f>
        <v>19961</v>
      </c>
      <c r="AF38" s="9">
        <f>N38+'01.12.2019'!AF38</f>
        <v>0</v>
      </c>
      <c r="AG38" s="9">
        <f>O38+'01.12.2019'!AG38</f>
        <v>0</v>
      </c>
      <c r="AH38" s="9">
        <f>P38+'01.12.2019'!AH38</f>
        <v>0</v>
      </c>
      <c r="AI38" s="1">
        <f t="shared" si="5"/>
        <v>1663</v>
      </c>
      <c r="AJ38" s="10">
        <f t="shared" si="6"/>
        <v>0</v>
      </c>
      <c r="AK38" s="10">
        <f t="shared" si="7"/>
        <v>0</v>
      </c>
    </row>
    <row r="39" spans="1:38" ht="31.5" customHeight="1" x14ac:dyDescent="0.25">
      <c r="A39" s="25" t="s">
        <v>14</v>
      </c>
      <c r="B39" s="25" t="s">
        <v>38</v>
      </c>
      <c r="C39" s="50">
        <f>'01.12.2019'!C39</f>
        <v>163770</v>
      </c>
      <c r="D39" s="1">
        <f t="shared" si="0"/>
        <v>13647.5</v>
      </c>
      <c r="E39" s="36">
        <v>47563</v>
      </c>
      <c r="F39" s="36"/>
      <c r="G39" s="36">
        <v>318</v>
      </c>
      <c r="H39" s="36"/>
      <c r="I39" s="36"/>
      <c r="J39" s="36"/>
      <c r="K39" s="36"/>
      <c r="L39" s="36"/>
      <c r="M39" s="36">
        <v>8347</v>
      </c>
      <c r="N39" s="36"/>
      <c r="O39" s="36">
        <v>318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39216</v>
      </c>
      <c r="Z39" s="9">
        <f t="shared" si="2"/>
        <v>0</v>
      </c>
      <c r="AA39" s="9">
        <f t="shared" si="3"/>
        <v>0</v>
      </c>
      <c r="AB39" s="36"/>
      <c r="AC39" s="38"/>
      <c r="AD39" s="9">
        <f t="shared" si="4"/>
        <v>0</v>
      </c>
      <c r="AE39" s="9">
        <f>M39+'01.12.2019'!AE39</f>
        <v>64265</v>
      </c>
      <c r="AF39" s="9">
        <f>N39+'01.12.2019'!AF39</f>
        <v>0</v>
      </c>
      <c r="AG39" s="9">
        <f>O39+'01.12.2019'!AG39</f>
        <v>67320</v>
      </c>
      <c r="AH39" s="9">
        <f>P39+'01.12.2019'!AH39</f>
        <v>1816</v>
      </c>
      <c r="AI39" s="1">
        <f t="shared" si="5"/>
        <v>10965</v>
      </c>
      <c r="AJ39" s="10">
        <f t="shared" si="6"/>
        <v>2.8734933137937353</v>
      </c>
      <c r="AK39" s="10">
        <f t="shared" si="7"/>
        <v>3.5764705882352943</v>
      </c>
    </row>
    <row r="40" spans="1:38" ht="31.5" customHeight="1" x14ac:dyDescent="0.25">
      <c r="A40" s="25" t="s">
        <v>14</v>
      </c>
      <c r="B40" s="25" t="s">
        <v>86</v>
      </c>
      <c r="C40" s="50">
        <f>'01.12.2019'!C40</f>
        <v>1047</v>
      </c>
      <c r="D40" s="1">
        <f t="shared" si="0"/>
        <v>87.25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M40+'01.12.2019'!AE40</f>
        <v>0</v>
      </c>
      <c r="AF40" s="9">
        <f>N40+'01.12.2019'!AF40</f>
        <v>0</v>
      </c>
      <c r="AG40" s="9">
        <f>O40+'01.12.2019'!AG40</f>
        <v>0</v>
      </c>
      <c r="AH40" s="9">
        <f>P40+'01.12.2019'!AH40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'01.12.2019'!C41</f>
        <v>0</v>
      </c>
      <c r="D41" s="1">
        <f t="shared" si="0"/>
        <v>0</v>
      </c>
      <c r="E41" s="36">
        <v>6209</v>
      </c>
      <c r="F41" s="36"/>
      <c r="G41" s="36"/>
      <c r="H41" s="36"/>
      <c r="I41" s="36"/>
      <c r="J41" s="36"/>
      <c r="K41" s="36"/>
      <c r="L41" s="36"/>
      <c r="M41" s="36">
        <v>508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5701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M41+'01.12.2019'!AE41</f>
        <v>2499</v>
      </c>
      <c r="AF41" s="9">
        <f>N41+'01.12.2019'!AF41</f>
        <v>0</v>
      </c>
      <c r="AG41" s="9">
        <f>O41+'01.12.2019'!AG41</f>
        <v>0</v>
      </c>
      <c r="AH41" s="9">
        <f>P41+'01.12.2019'!AH41</f>
        <v>0</v>
      </c>
      <c r="AI41" s="1">
        <f t="shared" si="5"/>
        <v>208</v>
      </c>
      <c r="AJ41" s="10" t="e">
        <f t="shared" si="6"/>
        <v>#DIV/0!</v>
      </c>
      <c r="AK41" s="10">
        <f t="shared" si="7"/>
        <v>27.408653846153847</v>
      </c>
    </row>
    <row r="42" spans="1:38" ht="31.5" customHeight="1" x14ac:dyDescent="0.25">
      <c r="A42" s="25" t="s">
        <v>62</v>
      </c>
      <c r="B42" s="25" t="s">
        <v>63</v>
      </c>
      <c r="C42" s="50">
        <f>'01.12.2019'!C42</f>
        <v>33784</v>
      </c>
      <c r="D42" s="1">
        <f t="shared" si="0"/>
        <v>2815.3333333333335</v>
      </c>
      <c r="E42" s="36">
        <v>1391</v>
      </c>
      <c r="F42" s="36"/>
      <c r="G42" s="36"/>
      <c r="H42" s="36"/>
      <c r="I42" s="36"/>
      <c r="J42" s="36"/>
      <c r="K42" s="36"/>
      <c r="L42" s="36"/>
      <c r="M42" s="36">
        <v>452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939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M42+'01.12.2019'!AE42</f>
        <v>3160</v>
      </c>
      <c r="AF42" s="9">
        <f>N42+'01.12.2019'!AF42</f>
        <v>0</v>
      </c>
      <c r="AG42" s="9">
        <f>O42+'01.12.2019'!AG42</f>
        <v>0</v>
      </c>
      <c r="AH42" s="9">
        <f>P42+'01.12.2019'!AH42</f>
        <v>0</v>
      </c>
      <c r="AI42" s="1">
        <f t="shared" si="5"/>
        <v>263</v>
      </c>
      <c r="AJ42" s="10">
        <f t="shared" si="6"/>
        <v>0.33353066540374138</v>
      </c>
      <c r="AK42" s="10">
        <f t="shared" si="7"/>
        <v>3.5703422053231941</v>
      </c>
    </row>
    <row r="43" spans="1:38" ht="39" customHeight="1" x14ac:dyDescent="0.25">
      <c r="A43" s="26" t="s">
        <v>92</v>
      </c>
      <c r="B43" s="27" t="s">
        <v>65</v>
      </c>
      <c r="C43" s="50">
        <f>'01.12.2019'!C43</f>
        <v>33784</v>
      </c>
      <c r="D43" s="1">
        <f t="shared" si="0"/>
        <v>2815.3333333333335</v>
      </c>
      <c r="E43" s="36">
        <v>5277</v>
      </c>
      <c r="F43" s="36"/>
      <c r="G43" s="36"/>
      <c r="H43" s="36"/>
      <c r="I43" s="36"/>
      <c r="J43" s="36"/>
      <c r="K43" s="36"/>
      <c r="L43" s="36"/>
      <c r="M43" s="36">
        <v>558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4719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M43+'01.12.2019'!AE43</f>
        <v>3485</v>
      </c>
      <c r="AF43" s="9">
        <f>N43+'01.12.2019'!AF43</f>
        <v>0</v>
      </c>
      <c r="AG43" s="9">
        <f>O43+'01.12.2019'!AG43</f>
        <v>0</v>
      </c>
      <c r="AH43" s="9">
        <f>P43+'01.12.2019'!AH43</f>
        <v>0</v>
      </c>
      <c r="AI43" s="1">
        <f t="shared" si="5"/>
        <v>290</v>
      </c>
      <c r="AJ43" s="10">
        <f t="shared" si="6"/>
        <v>1.6761780724603361</v>
      </c>
      <c r="AK43" s="10">
        <f t="shared" si="7"/>
        <v>16.27241379310345</v>
      </c>
    </row>
    <row r="44" spans="1:38" ht="41.25" customHeight="1" x14ac:dyDescent="0.25">
      <c r="A44" s="26" t="s">
        <v>92</v>
      </c>
      <c r="B44" s="27" t="s">
        <v>64</v>
      </c>
      <c r="C44" s="50">
        <f>'01.12.2019'!C44</f>
        <v>88</v>
      </c>
      <c r="D44" s="1">
        <f t="shared" si="0"/>
        <v>7.333333333333333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>
        <v>120</v>
      </c>
      <c r="AC44" s="38">
        <v>44044</v>
      </c>
      <c r="AD44" s="9">
        <f t="shared" si="4"/>
        <v>0</v>
      </c>
      <c r="AE44" s="9">
        <f>M44+'01.12.2019'!AE44</f>
        <v>0</v>
      </c>
      <c r="AF44" s="9">
        <f>N44+'01.12.2019'!AF44</f>
        <v>0</v>
      </c>
      <c r="AG44" s="9">
        <f>O44+'01.12.2019'!AG44</f>
        <v>0</v>
      </c>
      <c r="AH44" s="9">
        <f>P44+'01.12.2019'!AH44</f>
        <v>0</v>
      </c>
      <c r="AI44" s="1">
        <f t="shared" si="5"/>
        <v>0</v>
      </c>
      <c r="AJ44" s="10">
        <f t="shared" si="6"/>
        <v>16.363636363636363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'01.12.2019'!C45</f>
        <v>17</v>
      </c>
      <c r="D45" s="1">
        <f t="shared" si="0"/>
        <v>1.4166666666666667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M45+'01.12.2019'!AE45</f>
        <v>0</v>
      </c>
      <c r="AF45" s="9">
        <f>N45+'01.12.2019'!AF45</f>
        <v>0</v>
      </c>
      <c r="AG45" s="9">
        <f>O45+'01.12.2019'!AG45</f>
        <v>0</v>
      </c>
      <c r="AH45" s="9">
        <f>P45+'01.12.2019'!AH45</f>
        <v>0</v>
      </c>
      <c r="AI45" s="1">
        <f t="shared" si="5"/>
        <v>0</v>
      </c>
      <c r="AJ45" s="10">
        <f t="shared" si="6"/>
        <v>0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'01.12.2019'!C46</f>
        <v>34954</v>
      </c>
      <c r="D46" s="1">
        <f t="shared" si="0"/>
        <v>2912.8333333333335</v>
      </c>
      <c r="E46" s="36"/>
      <c r="F46" s="36">
        <v>33171</v>
      </c>
      <c r="G46" s="36"/>
      <c r="H46" s="36"/>
      <c r="I46" s="36"/>
      <c r="J46" s="36"/>
      <c r="K46" s="36"/>
      <c r="L46" s="36"/>
      <c r="M46" s="36"/>
      <c r="N46" s="36">
        <v>1963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31208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M46+'01.12.2019'!AE46</f>
        <v>0</v>
      </c>
      <c r="AF46" s="9">
        <f>N46+'01.12.2019'!AF46</f>
        <v>10716</v>
      </c>
      <c r="AG46" s="9">
        <f>O46+'01.12.2019'!AG46</f>
        <v>0</v>
      </c>
      <c r="AH46" s="9">
        <f>P46+'01.12.2019'!AH46</f>
        <v>0</v>
      </c>
      <c r="AI46" s="1">
        <f t="shared" si="5"/>
        <v>893</v>
      </c>
      <c r="AJ46" s="10">
        <f t="shared" si="6"/>
        <v>10.713966927962465</v>
      </c>
      <c r="AK46" s="10">
        <f t="shared" si="7"/>
        <v>34.94736842105263</v>
      </c>
    </row>
    <row r="47" spans="1:38" ht="30.75" customHeight="1" x14ac:dyDescent="0.25">
      <c r="A47" s="26" t="s">
        <v>88</v>
      </c>
      <c r="B47" s="25" t="s">
        <v>89</v>
      </c>
      <c r="C47" s="50">
        <f>'01.12.2019'!C47</f>
        <v>32796</v>
      </c>
      <c r="D47" s="1">
        <f t="shared" si="0"/>
        <v>2733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M47+'01.12.2019'!AE47</f>
        <v>0</v>
      </c>
      <c r="AF47" s="9">
        <f>N47+'01.12.2019'!AF47</f>
        <v>0</v>
      </c>
      <c r="AG47" s="9">
        <f>O47+'01.12.2019'!AG47</f>
        <v>0</v>
      </c>
      <c r="AH47" s="9">
        <f>P47+'01.12.2019'!AH47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'01.12.2019'!C49</f>
        <v>89984</v>
      </c>
      <c r="D49" s="1">
        <f t="shared" si="0"/>
        <v>7498.666666666667</v>
      </c>
      <c r="E49" s="36">
        <v>35664</v>
      </c>
      <c r="F49" s="36"/>
      <c r="G49" s="36"/>
      <c r="H49" s="36"/>
      <c r="I49" s="36"/>
      <c r="J49" s="39"/>
      <c r="K49" s="39"/>
      <c r="L49" s="39"/>
      <c r="M49" s="36">
        <v>9689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25975</v>
      </c>
      <c r="Z49" s="9">
        <f t="shared" si="2"/>
        <v>0</v>
      </c>
      <c r="AA49" s="9">
        <f t="shared" si="3"/>
        <v>0</v>
      </c>
      <c r="AB49" s="37">
        <v>3827</v>
      </c>
      <c r="AC49" s="49">
        <v>44043</v>
      </c>
      <c r="AD49" s="9">
        <f t="shared" si="4"/>
        <v>0</v>
      </c>
      <c r="AE49" s="9">
        <f>M49+'01.12.2019'!AE49</f>
        <v>86468</v>
      </c>
      <c r="AF49" s="9">
        <f>N49+'01.12.2019'!AF49</f>
        <v>0</v>
      </c>
      <c r="AG49" s="9">
        <f>O49+'01.12.2019'!AG49</f>
        <v>0</v>
      </c>
      <c r="AH49" s="9">
        <f>P49+'01.12.2019'!AH49</f>
        <v>0</v>
      </c>
      <c r="AI49" s="1">
        <f t="shared" si="5"/>
        <v>7206</v>
      </c>
      <c r="AJ49" s="10">
        <f t="shared" si="6"/>
        <v>3.4639491465149357</v>
      </c>
      <c r="AK49" s="10">
        <f t="shared" si="7"/>
        <v>3.6046350263669162</v>
      </c>
    </row>
    <row r="50" spans="1:37" ht="29.25" customHeight="1" x14ac:dyDescent="0.25">
      <c r="A50" s="25" t="s">
        <v>33</v>
      </c>
      <c r="B50" s="25" t="s">
        <v>43</v>
      </c>
      <c r="C50" s="50">
        <f>'01.12.2019'!C50</f>
        <v>1874</v>
      </c>
      <c r="D50" s="1">
        <f t="shared" si="0"/>
        <v>156.16666666666666</v>
      </c>
      <c r="E50" s="36">
        <v>2874</v>
      </c>
      <c r="F50" s="36"/>
      <c r="G50" s="36"/>
      <c r="H50" s="36"/>
      <c r="I50" s="36"/>
      <c r="J50" s="39"/>
      <c r="K50" s="39"/>
      <c r="L50" s="39"/>
      <c r="M50" s="36">
        <v>160</v>
      </c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2714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M50+'01.12.2019'!AE50</f>
        <v>486</v>
      </c>
      <c r="AF50" s="9">
        <f>N50+'01.12.2019'!AF50</f>
        <v>0</v>
      </c>
      <c r="AG50" s="9">
        <f>O50+'01.12.2019'!AG50</f>
        <v>0</v>
      </c>
      <c r="AH50" s="9">
        <f>P50+'01.12.2019'!AH50</f>
        <v>0</v>
      </c>
      <c r="AI50" s="1">
        <f t="shared" si="5"/>
        <v>41</v>
      </c>
      <c r="AJ50" s="10">
        <f t="shared" si="6"/>
        <v>17.378868729989328</v>
      </c>
      <c r="AK50" s="10">
        <f t="shared" si="7"/>
        <v>66.195121951219505</v>
      </c>
    </row>
    <row r="51" spans="1:37" ht="32.25" customHeight="1" x14ac:dyDescent="0.25">
      <c r="A51" s="25" t="s">
        <v>16</v>
      </c>
      <c r="B51" s="25" t="s">
        <v>31</v>
      </c>
      <c r="C51" s="50">
        <f>'01.12.2019'!C51</f>
        <v>175378</v>
      </c>
      <c r="D51" s="1">
        <f t="shared" si="0"/>
        <v>14614.833333333334</v>
      </c>
      <c r="E51" s="36">
        <v>110437</v>
      </c>
      <c r="F51" s="36"/>
      <c r="G51" s="36"/>
      <c r="H51" s="36"/>
      <c r="I51" s="36"/>
      <c r="J51" s="39"/>
      <c r="K51" s="39"/>
      <c r="L51" s="39"/>
      <c r="M51" s="36">
        <v>14817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95620</v>
      </c>
      <c r="Z51" s="9">
        <f t="shared" si="2"/>
        <v>0</v>
      </c>
      <c r="AA51" s="9">
        <f t="shared" si="3"/>
        <v>0</v>
      </c>
      <c r="AB51" s="36">
        <v>1215</v>
      </c>
      <c r="AC51" s="38">
        <v>44043</v>
      </c>
      <c r="AD51" s="9">
        <f t="shared" si="4"/>
        <v>0</v>
      </c>
      <c r="AE51" s="9">
        <f>M51+'01.12.2019'!AE51</f>
        <v>125958</v>
      </c>
      <c r="AF51" s="9">
        <f>N51+'01.12.2019'!AF51</f>
        <v>0</v>
      </c>
      <c r="AG51" s="9">
        <f>O51+'01.12.2019'!AG51</f>
        <v>0</v>
      </c>
      <c r="AH51" s="9">
        <f>P51+'01.12.2019'!AH51</f>
        <v>0</v>
      </c>
      <c r="AI51" s="1">
        <f t="shared" si="5"/>
        <v>10497</v>
      </c>
      <c r="AJ51" s="10">
        <f t="shared" si="6"/>
        <v>6.5426678374710621</v>
      </c>
      <c r="AK51" s="10">
        <f t="shared" si="7"/>
        <v>9.1092693150423933</v>
      </c>
    </row>
    <row r="52" spans="1:37" ht="30.75" customHeight="1" x14ac:dyDescent="0.25">
      <c r="A52" s="28" t="s">
        <v>16</v>
      </c>
      <c r="B52" s="28" t="s">
        <v>32</v>
      </c>
      <c r="C52" s="50">
        <f>'01.12.2019'!C52</f>
        <v>3195</v>
      </c>
      <c r="D52" s="1">
        <f t="shared" si="0"/>
        <v>266.25</v>
      </c>
      <c r="E52" s="36">
        <v>5082</v>
      </c>
      <c r="F52" s="36"/>
      <c r="G52" s="36"/>
      <c r="H52" s="36"/>
      <c r="I52" s="36"/>
      <c r="J52" s="39"/>
      <c r="K52" s="39"/>
      <c r="L52" s="39"/>
      <c r="M52" s="36">
        <v>737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4345</v>
      </c>
      <c r="Z52" s="9">
        <f t="shared" si="2"/>
        <v>0</v>
      </c>
      <c r="AA52" s="9">
        <f t="shared" si="3"/>
        <v>0</v>
      </c>
      <c r="AB52" s="36">
        <v>152</v>
      </c>
      <c r="AC52" s="38">
        <v>44043</v>
      </c>
      <c r="AD52" s="9">
        <f t="shared" si="4"/>
        <v>0</v>
      </c>
      <c r="AE52" s="9">
        <f>M52+'01.12.2019'!AE52</f>
        <v>3155</v>
      </c>
      <c r="AF52" s="9">
        <f>N52+'01.12.2019'!AF52</f>
        <v>0</v>
      </c>
      <c r="AG52" s="9">
        <f>O52+'01.12.2019'!AG52</f>
        <v>0</v>
      </c>
      <c r="AH52" s="9">
        <f>P52+'01.12.2019'!AH52</f>
        <v>0</v>
      </c>
      <c r="AI52" s="1">
        <f t="shared" si="5"/>
        <v>263</v>
      </c>
      <c r="AJ52" s="10">
        <f t="shared" si="6"/>
        <v>16.31924882629108</v>
      </c>
      <c r="AK52" s="10">
        <f t="shared" si="7"/>
        <v>16.520912547528518</v>
      </c>
    </row>
    <row r="53" spans="1:37" ht="15.75" customHeight="1" x14ac:dyDescent="0.25">
      <c r="A53" s="3"/>
      <c r="B53" s="3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75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73" t="s">
        <v>118</v>
      </c>
      <c r="B55" s="73"/>
      <c r="C55" s="73"/>
      <c r="D55" s="53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5" t="s">
        <v>107</v>
      </c>
      <c r="Q55" s="54"/>
      <c r="R55" s="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x14ac:dyDescent="0.25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25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x14ac:dyDescent="0.25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25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x14ac:dyDescent="0.25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25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x14ac:dyDescent="0.25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25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x14ac:dyDescent="0.25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25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x14ac:dyDescent="0.25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25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ocSkKLXo4qxOUpT5CyErz6By7ZITVlAgPs063vkoyK6QQadegZBE2uKLgA+y8pWYsaG39iLSn7uOkYkrzX+aBQ==" saltValue="z1bKvvfuyaOKBktFPnB93g==" spinCount="100000" sheet="1" formatCells="0" selectLockedCells="1"/>
  <mergeCells count="21">
    <mergeCell ref="A1:F1"/>
    <mergeCell ref="A2:A3"/>
    <mergeCell ref="B2:B3"/>
    <mergeCell ref="C2:C3"/>
    <mergeCell ref="D2:D3"/>
    <mergeCell ref="E2:H2"/>
    <mergeCell ref="A55:C55"/>
    <mergeCell ref="Q2:S2"/>
    <mergeCell ref="T2:V2"/>
    <mergeCell ref="W2:W3"/>
    <mergeCell ref="X2:X3"/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</mergeCells>
  <pageMargins left="0.39370078740157483" right="0" top="0.39370078740157483" bottom="0.19685039370078741" header="0.15748031496062992" footer="0.15748031496062992"/>
  <pageSetup paperSize="9" scale="31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607E5341-3B50-455B-AC0C-5EE3CA35E769}">
            <xm:f>'01.12.2019'!Y6</xm:f>
            <x14:dxf>
              <fill>
                <patternFill>
                  <bgColor theme="9" tint="0.39994506668294322"/>
                </patternFill>
              </fill>
            </x14:dxf>
          </x14:cfRule>
          <xm:sqref>E6:E19 E21:E47 E49:E52</xm:sqref>
        </x14:conditionalFormatting>
        <x14:conditionalFormatting xmlns:xm="http://schemas.microsoft.com/office/excel/2006/main">
          <x14:cfRule type="cellIs" priority="5" operator="equal" id="{FF942878-8CC2-43FD-8AC5-BD1451C27090}">
            <xm:f>'01.12.2019'!Z6</xm:f>
            <x14:dxf/>
          </x14:cfRule>
          <x14:cfRule type="cellIs" priority="6" operator="notEqual" id="{1F04060D-80FD-4FA5-B6EC-F899427563C9}">
            <xm:f>'01.12.2019'!Z6</xm:f>
            <x14:dxf>
              <fill>
                <patternFill>
                  <bgColor theme="9" tint="0.39994506668294322"/>
                </patternFill>
              </fill>
            </x14:dxf>
          </x14:cfRule>
          <xm:sqref>F6:G19 F21:G47 F49:G52</xm:sqref>
        </x14:conditionalFormatting>
        <x14:conditionalFormatting xmlns:xm="http://schemas.microsoft.com/office/excel/2006/main">
          <x14:cfRule type="cellIs" priority="1" operator="equal" id="{61EB67C7-1F85-4E56-9C67-1E4396F5E111}">
            <xm:f>'01.12.2019'!AD6</xm:f>
            <x14:dxf/>
          </x14:cfRule>
          <x14:cfRule type="cellIs" priority="2" operator="notEqual" id="{5237C7C9-6606-41EC-894D-6F94AD16AD80}">
            <xm:f>'01.12.2019'!AD6</xm:f>
            <x14:dxf>
              <fill>
                <patternFill>
                  <bgColor theme="9" tint="0.39994506668294322"/>
                </patternFill>
              </fill>
            </x14:dxf>
          </x14:cfRule>
          <xm:sqref>H6:H19 H21:H47 H49:H52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A53" sqref="A53:AK54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95</v>
      </c>
      <c r="B1" s="75"/>
      <c r="C1" s="75"/>
      <c r="D1" s="75"/>
      <c r="E1" s="75"/>
      <c r="F1" s="75"/>
      <c r="G1" s="43">
        <v>43525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'01.02.2019'!C6</f>
        <v>113918</v>
      </c>
      <c r="D6" s="1">
        <f>C6/12</f>
        <v>9493.1666666666661</v>
      </c>
      <c r="E6" s="36">
        <v>160863</v>
      </c>
      <c r="F6" s="36"/>
      <c r="G6" s="36"/>
      <c r="H6" s="36"/>
      <c r="I6" s="36"/>
      <c r="J6" s="40"/>
      <c r="K6" s="36"/>
      <c r="L6" s="36"/>
      <c r="M6" s="36">
        <v>10204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150659</v>
      </c>
      <c r="Z6" s="9">
        <f>(F6+J6)-N6</f>
        <v>0</v>
      </c>
      <c r="AA6" s="9">
        <f>(G6+K6+U6+W6)-O6-R6-X6</f>
        <v>0</v>
      </c>
      <c r="AB6" s="36"/>
      <c r="AC6" s="38"/>
      <c r="AD6" s="9">
        <f>(H6+L6+V6+X6)-S6-P6-W6</f>
        <v>0</v>
      </c>
      <c r="AE6" s="9">
        <f>M6+'01.02.2019'!AE6</f>
        <v>21486</v>
      </c>
      <c r="AF6" s="9">
        <f>N6+'01.02.2019'!AF6</f>
        <v>0</v>
      </c>
      <c r="AG6" s="9">
        <f>O6+'01.02.2019'!AG6</f>
        <v>0</v>
      </c>
      <c r="AH6" s="9">
        <f>P6+'01.02.2019'!AH6</f>
        <v>0</v>
      </c>
      <c r="AI6" s="1">
        <f>ROUND((AE6+AF6+AG6)/$AL$3,0)</f>
        <v>10743</v>
      </c>
      <c r="AJ6" s="10">
        <f>(Y6+Z6+AA6)/D6</f>
        <v>15.870257553678963</v>
      </c>
      <c r="AK6" s="10">
        <f>(Y6+Z6+AA6)/AI6</f>
        <v>14.023922554221354</v>
      </c>
    </row>
    <row r="7" spans="1:38" ht="25.5" customHeight="1" x14ac:dyDescent="0.25">
      <c r="A7" s="25" t="s">
        <v>2</v>
      </c>
      <c r="B7" s="25" t="s">
        <v>35</v>
      </c>
      <c r="C7" s="50">
        <f>'01.02.2019'!C7</f>
        <v>990944</v>
      </c>
      <c r="D7" s="1">
        <f t="shared" ref="D7:D51" si="0">C7/12</f>
        <v>82578.666666666672</v>
      </c>
      <c r="E7" s="36">
        <v>1920789</v>
      </c>
      <c r="F7" s="36"/>
      <c r="G7" s="36"/>
      <c r="H7" s="36"/>
      <c r="I7" s="36"/>
      <c r="J7" s="36"/>
      <c r="K7" s="36"/>
      <c r="L7" s="36"/>
      <c r="M7" s="36">
        <v>15359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1905430</v>
      </c>
      <c r="Z7" s="9">
        <f t="shared" ref="Z7:Z52" si="2">(F7+J7)-N7</f>
        <v>0</v>
      </c>
      <c r="AA7" s="9">
        <f t="shared" ref="AA7:AA52" si="3">(G7+K7+U7+W7)-O7-R7-X7</f>
        <v>0</v>
      </c>
      <c r="AB7" s="36"/>
      <c r="AC7" s="38"/>
      <c r="AD7" s="9">
        <f t="shared" ref="AD7:AD52" si="4">(H7+L7+V7+X7)-S7-P7-W7</f>
        <v>0</v>
      </c>
      <c r="AE7" s="9">
        <f>M7+'01.02.2019'!AE7</f>
        <v>28743</v>
      </c>
      <c r="AF7" s="9">
        <f>N7+'01.02.2019'!AF7</f>
        <v>0</v>
      </c>
      <c r="AG7" s="9">
        <f>O7+'01.02.2019'!AG7</f>
        <v>0</v>
      </c>
      <c r="AH7" s="9">
        <f>P7+'01.02.2019'!AH7</f>
        <v>0</v>
      </c>
      <c r="AI7" s="1">
        <f t="shared" ref="AI7:AI52" si="5">ROUND((AE7+AF7+AG7)/$AL$3,0)</f>
        <v>14372</v>
      </c>
      <c r="AJ7" s="10">
        <f t="shared" ref="AJ7:AJ52" si="6">(Y7+Z7+AA7)/D7</f>
        <v>23.074119223689731</v>
      </c>
      <c r="AK7" s="10">
        <f t="shared" ref="AK7:AK52" si="7">(Y7+Z7+AA7)/AI7</f>
        <v>132.57932090175342</v>
      </c>
    </row>
    <row r="8" spans="1:38" ht="29.25" customHeight="1" x14ac:dyDescent="0.25">
      <c r="A8" s="25" t="s">
        <v>2</v>
      </c>
      <c r="B8" s="25" t="s">
        <v>40</v>
      </c>
      <c r="C8" s="50">
        <f>'01.02.2019'!C8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M8+'01.02.2019'!AE8</f>
        <v>0</v>
      </c>
      <c r="AF8" s="9">
        <f>N8+'01.02.2019'!AF8</f>
        <v>0</v>
      </c>
      <c r="AG8" s="9">
        <f>O8+'01.02.2019'!AG8</f>
        <v>0</v>
      </c>
      <c r="AH8" s="9">
        <f>P8+'01.02.2019'!AH8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'01.02.2019'!C9</f>
        <v>1266</v>
      </c>
      <c r="D9" s="1">
        <f t="shared" si="0"/>
        <v>105.5</v>
      </c>
      <c r="E9" s="36">
        <v>2520</v>
      </c>
      <c r="F9" s="36"/>
      <c r="G9" s="36"/>
      <c r="H9" s="36"/>
      <c r="I9" s="36"/>
      <c r="J9" s="36"/>
      <c r="K9" s="36"/>
      <c r="L9" s="36"/>
      <c r="M9" s="36">
        <v>16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2504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>M9+'01.02.2019'!AE9</f>
        <v>16</v>
      </c>
      <c r="AF9" s="9">
        <f>N9+'01.02.2019'!AF9</f>
        <v>0</v>
      </c>
      <c r="AG9" s="9">
        <f>O9+'01.02.2019'!AG9</f>
        <v>0</v>
      </c>
      <c r="AH9" s="9">
        <f>P9+'01.02.2019'!AH9</f>
        <v>0</v>
      </c>
      <c r="AI9" s="1">
        <f t="shared" si="5"/>
        <v>8</v>
      </c>
      <c r="AJ9" s="10">
        <f t="shared" si="6"/>
        <v>23.734597156398106</v>
      </c>
      <c r="AK9" s="10">
        <f t="shared" si="7"/>
        <v>313</v>
      </c>
    </row>
    <row r="10" spans="1:38" ht="31.5" customHeight="1" x14ac:dyDescent="0.25">
      <c r="A10" s="25" t="s">
        <v>3</v>
      </c>
      <c r="B10" s="25" t="s">
        <v>36</v>
      </c>
      <c r="C10" s="50">
        <f>'01.02.2019'!C10</f>
        <v>288010</v>
      </c>
      <c r="D10" s="1">
        <f t="shared" si="0"/>
        <v>24000.833333333332</v>
      </c>
      <c r="E10" s="36">
        <v>311233</v>
      </c>
      <c r="F10" s="36"/>
      <c r="G10" s="36"/>
      <c r="H10" s="36"/>
      <c r="I10" s="36">
        <v>18380</v>
      </c>
      <c r="J10" s="36"/>
      <c r="K10" s="36"/>
      <c r="L10" s="36"/>
      <c r="M10" s="36">
        <v>27222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302391</v>
      </c>
      <c r="Z10" s="9">
        <f t="shared" si="2"/>
        <v>0</v>
      </c>
      <c r="AA10" s="9">
        <f t="shared" si="3"/>
        <v>0</v>
      </c>
      <c r="AB10" s="37" t="s">
        <v>114</v>
      </c>
      <c r="AC10" s="49" t="s">
        <v>101</v>
      </c>
      <c r="AD10" s="9">
        <f t="shared" si="4"/>
        <v>0</v>
      </c>
      <c r="AE10" s="9">
        <f>M10+'01.02.2019'!AE10</f>
        <v>50579</v>
      </c>
      <c r="AF10" s="9">
        <f>N10+'01.02.2019'!AF10</f>
        <v>0</v>
      </c>
      <c r="AG10" s="9">
        <f>O10+'01.02.2019'!AG10</f>
        <v>0</v>
      </c>
      <c r="AH10" s="9">
        <f>P10+'01.02.2019'!AH10</f>
        <v>0</v>
      </c>
      <c r="AI10" s="1">
        <f t="shared" si="5"/>
        <v>25290</v>
      </c>
      <c r="AJ10" s="10">
        <f t="shared" si="6"/>
        <v>12.599187528210827</v>
      </c>
      <c r="AK10" s="10">
        <f t="shared" si="7"/>
        <v>11.95693950177936</v>
      </c>
    </row>
    <row r="11" spans="1:38" ht="24.75" customHeight="1" x14ac:dyDescent="0.25">
      <c r="A11" s="25" t="s">
        <v>3</v>
      </c>
      <c r="B11" s="25" t="s">
        <v>57</v>
      </c>
      <c r="C11" s="50">
        <f>'01.02.2019'!C11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0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M11+'01.02.2019'!AE11</f>
        <v>0</v>
      </c>
      <c r="AF11" s="9">
        <f>N11+'01.02.2019'!AF11</f>
        <v>0</v>
      </c>
      <c r="AG11" s="9">
        <f>O11+'01.02.2019'!AG11</f>
        <v>0</v>
      </c>
      <c r="AH11" s="9">
        <f>P11+'01.02.2019'!AH11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'01.02.2019'!C12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M12+'01.02.2019'!AE12</f>
        <v>0</v>
      </c>
      <c r="AF12" s="9">
        <f>N12+'01.02.2019'!AF12</f>
        <v>0</v>
      </c>
      <c r="AG12" s="9">
        <f>O12+'01.02.2019'!AG12</f>
        <v>0</v>
      </c>
      <c r="AH12" s="9">
        <f>P12+'01.02.2019'!AH12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'01.02.2019'!C13</f>
        <v>1963</v>
      </c>
      <c r="D13" s="1">
        <f t="shared" si="0"/>
        <v>163.58333333333334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M13+'01.02.2019'!AE13</f>
        <v>7</v>
      </c>
      <c r="AF13" s="9">
        <f>N13+'01.02.2019'!AF13</f>
        <v>0</v>
      </c>
      <c r="AG13" s="9">
        <f>O13+'01.02.2019'!AG13</f>
        <v>0</v>
      </c>
      <c r="AH13" s="9">
        <f>P13+'01.02.2019'!AH13</f>
        <v>0</v>
      </c>
      <c r="AI13" s="1">
        <f t="shared" si="5"/>
        <v>4</v>
      </c>
      <c r="AJ13" s="10">
        <f t="shared" si="6"/>
        <v>0</v>
      </c>
      <c r="AK13" s="10">
        <f t="shared" si="7"/>
        <v>0</v>
      </c>
    </row>
    <row r="14" spans="1:38" ht="31.5" customHeight="1" x14ac:dyDescent="0.25">
      <c r="A14" s="25" t="s">
        <v>19</v>
      </c>
      <c r="B14" s="25" t="s">
        <v>37</v>
      </c>
      <c r="C14" s="50">
        <f>'01.02.2019'!C14</f>
        <v>412907</v>
      </c>
      <c r="D14" s="1">
        <f t="shared" si="0"/>
        <v>34408.916666666664</v>
      </c>
      <c r="E14" s="36">
        <v>94946</v>
      </c>
      <c r="F14" s="36"/>
      <c r="G14" s="36"/>
      <c r="H14" s="36"/>
      <c r="I14" s="36">
        <f>10100+45000</f>
        <v>55100</v>
      </c>
      <c r="J14" s="36"/>
      <c r="K14" s="36"/>
      <c r="L14" s="36"/>
      <c r="M14" s="36">
        <v>27061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122985</v>
      </c>
      <c r="Z14" s="9">
        <f t="shared" si="2"/>
        <v>0</v>
      </c>
      <c r="AA14" s="9">
        <f t="shared" si="3"/>
        <v>0</v>
      </c>
      <c r="AB14" s="37" t="s">
        <v>108</v>
      </c>
      <c r="AC14" s="49" t="s">
        <v>109</v>
      </c>
      <c r="AD14" s="9">
        <f t="shared" si="4"/>
        <v>0</v>
      </c>
      <c r="AE14" s="9">
        <f>M14+'01.02.2019'!AE14</f>
        <v>55894</v>
      </c>
      <c r="AF14" s="9">
        <f>N14+'01.02.2019'!AF14</f>
        <v>0</v>
      </c>
      <c r="AG14" s="9">
        <f>O14+'01.02.2019'!AG14</f>
        <v>0</v>
      </c>
      <c r="AH14" s="9">
        <f>P14+'01.02.2019'!AH14</f>
        <v>0</v>
      </c>
      <c r="AI14" s="1">
        <f t="shared" si="5"/>
        <v>27947</v>
      </c>
      <c r="AJ14" s="10">
        <f t="shared" si="6"/>
        <v>3.5742188919054416</v>
      </c>
      <c r="AK14" s="10">
        <f t="shared" si="7"/>
        <v>4.4006512326904499</v>
      </c>
    </row>
    <row r="15" spans="1:38" ht="31.5" customHeight="1" x14ac:dyDescent="0.25">
      <c r="A15" s="25" t="s">
        <v>19</v>
      </c>
      <c r="B15" s="25" t="s">
        <v>24</v>
      </c>
      <c r="C15" s="50">
        <f>'01.02.2019'!C15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M15+'01.02.2019'!AE15</f>
        <v>0</v>
      </c>
      <c r="AF15" s="9">
        <f>N15+'01.02.2019'!AF15</f>
        <v>0</v>
      </c>
      <c r="AG15" s="9">
        <f>O15+'01.02.2019'!AG15</f>
        <v>0</v>
      </c>
      <c r="AH15" s="9">
        <f>P15+'01.02.2019'!AH15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'01.02.2019'!C16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M16+'01.02.2019'!AE16</f>
        <v>0</v>
      </c>
      <c r="AF16" s="9">
        <f>N16+'01.02.2019'!AF16</f>
        <v>0</v>
      </c>
      <c r="AG16" s="9">
        <f>O16+'01.02.2019'!AG16</f>
        <v>0</v>
      </c>
      <c r="AH16" s="9">
        <f>P16+'01.02.2019'!AH16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'01.02.2019'!C17</f>
        <v>213593</v>
      </c>
      <c r="D17" s="1">
        <f t="shared" si="0"/>
        <v>17799.416666666668</v>
      </c>
      <c r="E17" s="36">
        <v>347464</v>
      </c>
      <c r="F17" s="36"/>
      <c r="G17" s="36"/>
      <c r="H17" s="36"/>
      <c r="I17" s="36"/>
      <c r="J17" s="36"/>
      <c r="K17" s="36"/>
      <c r="L17" s="36"/>
      <c r="M17" s="36">
        <v>12676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334788</v>
      </c>
      <c r="Z17" s="9">
        <f t="shared" si="2"/>
        <v>0</v>
      </c>
      <c r="AA17" s="9">
        <f t="shared" si="3"/>
        <v>0</v>
      </c>
      <c r="AB17" s="36"/>
      <c r="AC17" s="38"/>
      <c r="AD17" s="9">
        <f t="shared" si="4"/>
        <v>0</v>
      </c>
      <c r="AE17" s="9">
        <f>M17+'01.02.2019'!AE17</f>
        <v>21959</v>
      </c>
      <c r="AF17" s="9">
        <f>N17+'01.02.2019'!AF17</f>
        <v>0</v>
      </c>
      <c r="AG17" s="9">
        <f>O17+'01.02.2019'!AG17</f>
        <v>0</v>
      </c>
      <c r="AH17" s="9">
        <f>P17+'01.02.2019'!AH17</f>
        <v>0</v>
      </c>
      <c r="AI17" s="1">
        <f t="shared" si="5"/>
        <v>10980</v>
      </c>
      <c r="AJ17" s="10">
        <f t="shared" si="6"/>
        <v>18.808931004293211</v>
      </c>
      <c r="AK17" s="10">
        <f t="shared" si="7"/>
        <v>30.490710382513662</v>
      </c>
    </row>
    <row r="18" spans="1:37" ht="27.75" customHeight="1" x14ac:dyDescent="0.25">
      <c r="A18" s="25" t="s">
        <v>5</v>
      </c>
      <c r="B18" s="25" t="s">
        <v>27</v>
      </c>
      <c r="C18" s="50">
        <f>'01.02.2019'!C18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M18+'01.02.2019'!AE18</f>
        <v>0</v>
      </c>
      <c r="AF18" s="9">
        <f>N18+'01.02.2019'!AF18</f>
        <v>0</v>
      </c>
      <c r="AG18" s="9">
        <f>O18+'01.02.2019'!AG18</f>
        <v>0</v>
      </c>
      <c r="AH18" s="9">
        <f>P18+'01.02.2019'!AH18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'01.02.2019'!C19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M19+'01.02.2019'!AE19</f>
        <v>0</v>
      </c>
      <c r="AF19" s="9">
        <f>N19+'01.02.2019'!AF19</f>
        <v>0</v>
      </c>
      <c r="AG19" s="9">
        <f>O19+'01.02.2019'!AG19</f>
        <v>0</v>
      </c>
      <c r="AH19" s="9">
        <f>P19+'01.02.2019'!AH19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'01.02.2019'!C21</f>
        <v>11223</v>
      </c>
      <c r="D21" s="1">
        <f t="shared" si="0"/>
        <v>935.25</v>
      </c>
      <c r="E21" s="36">
        <v>7739</v>
      </c>
      <c r="F21" s="36"/>
      <c r="G21" s="36"/>
      <c r="H21" s="36"/>
      <c r="I21" s="36"/>
      <c r="J21" s="36"/>
      <c r="K21" s="36"/>
      <c r="L21" s="36"/>
      <c r="M21" s="36">
        <v>1007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6732</v>
      </c>
      <c r="Z21" s="9">
        <f t="shared" si="2"/>
        <v>0</v>
      </c>
      <c r="AA21" s="9">
        <f t="shared" si="3"/>
        <v>0</v>
      </c>
      <c r="AB21" s="36">
        <v>67</v>
      </c>
      <c r="AC21" s="38">
        <v>43769</v>
      </c>
      <c r="AD21" s="9">
        <f t="shared" si="4"/>
        <v>0</v>
      </c>
      <c r="AE21" s="9">
        <f>M21+'01.02.2019'!AE21</f>
        <v>2446</v>
      </c>
      <c r="AF21" s="9">
        <f>N21+'01.02.2019'!AF21</f>
        <v>0</v>
      </c>
      <c r="AG21" s="9">
        <f>O21+'01.02.2019'!AG21</f>
        <v>0</v>
      </c>
      <c r="AH21" s="9">
        <f>P21+'01.02.2019'!AH21</f>
        <v>0</v>
      </c>
      <c r="AI21" s="1">
        <f t="shared" si="5"/>
        <v>1223</v>
      </c>
      <c r="AJ21" s="10">
        <f t="shared" si="6"/>
        <v>7.1980753809141937</v>
      </c>
      <c r="AK21" s="10">
        <f t="shared" si="7"/>
        <v>5.5044971381847914</v>
      </c>
    </row>
    <row r="22" spans="1:37" ht="33" customHeight="1" x14ac:dyDescent="0.25">
      <c r="A22" s="25" t="s">
        <v>91</v>
      </c>
      <c r="B22" s="25" t="s">
        <v>39</v>
      </c>
      <c r="C22" s="50">
        <f>'01.02.2019'!C22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M22+'01.02.2019'!AE22</f>
        <v>0</v>
      </c>
      <c r="AF22" s="9">
        <f>N22+'01.02.2019'!AF22</f>
        <v>0</v>
      </c>
      <c r="AG22" s="9">
        <f>O22+'01.02.2019'!AG22</f>
        <v>0</v>
      </c>
      <c r="AH22" s="9">
        <f>P22+'01.02.2019'!AH22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'01.02.2019'!C23</f>
        <v>230063</v>
      </c>
      <c r="D23" s="1">
        <f t="shared" si="0"/>
        <v>19171.916666666668</v>
      </c>
      <c r="E23" s="36">
        <v>53970</v>
      </c>
      <c r="F23" s="36"/>
      <c r="G23" s="36">
        <v>137471</v>
      </c>
      <c r="H23" s="36">
        <v>46687</v>
      </c>
      <c r="I23" s="36"/>
      <c r="J23" s="36"/>
      <c r="K23" s="36"/>
      <c r="L23" s="36"/>
      <c r="M23" s="36">
        <v>2129</v>
      </c>
      <c r="N23" s="36"/>
      <c r="O23" s="36">
        <v>13737</v>
      </c>
      <c r="P23" s="36">
        <v>585</v>
      </c>
      <c r="Q23" s="36"/>
      <c r="R23" s="36"/>
      <c r="S23" s="36"/>
      <c r="T23" s="36"/>
      <c r="U23" s="36"/>
      <c r="V23" s="36"/>
      <c r="W23" s="36">
        <v>44690</v>
      </c>
      <c r="X23" s="36"/>
      <c r="Y23" s="9">
        <f t="shared" si="1"/>
        <v>51841</v>
      </c>
      <c r="Z23" s="9">
        <f t="shared" si="2"/>
        <v>0</v>
      </c>
      <c r="AA23" s="9">
        <f t="shared" si="3"/>
        <v>168424</v>
      </c>
      <c r="AB23" s="36">
        <v>50</v>
      </c>
      <c r="AC23" s="38">
        <v>43556</v>
      </c>
      <c r="AD23" s="9">
        <f t="shared" si="4"/>
        <v>1412</v>
      </c>
      <c r="AE23" s="9">
        <f>M23+'01.02.2019'!AE23</f>
        <v>5343</v>
      </c>
      <c r="AF23" s="9">
        <f>N23+'01.02.2019'!AF23</f>
        <v>0</v>
      </c>
      <c r="AG23" s="9">
        <f>O23+'01.02.2019'!AG23</f>
        <v>28978</v>
      </c>
      <c r="AH23" s="9">
        <f>P23+'01.02.2019'!AH23</f>
        <v>1395</v>
      </c>
      <c r="AI23" s="1">
        <f t="shared" si="5"/>
        <v>17161</v>
      </c>
      <c r="AJ23" s="10">
        <f t="shared" si="6"/>
        <v>11.488939986003833</v>
      </c>
      <c r="AK23" s="10">
        <f t="shared" si="7"/>
        <v>12.835207738476779</v>
      </c>
    </row>
    <row r="24" spans="1:37" ht="31.5" customHeight="1" x14ac:dyDescent="0.25">
      <c r="A24" s="25" t="s">
        <v>85</v>
      </c>
      <c r="B24" s="25" t="s">
        <v>86</v>
      </c>
      <c r="C24" s="50">
        <f>'01.02.2019'!C24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M24+'01.02.2019'!AE24</f>
        <v>0</v>
      </c>
      <c r="AF24" s="9">
        <f>N24+'01.02.2019'!AF24</f>
        <v>0</v>
      </c>
      <c r="AG24" s="9">
        <f>O24+'01.02.2019'!AG24</f>
        <v>0</v>
      </c>
      <c r="AH24" s="9">
        <f>P24+'01.02.2019'!AH24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'01.02.2019'!C25</f>
        <v>23775</v>
      </c>
      <c r="D25" s="1">
        <f t="shared" si="0"/>
        <v>1981.25</v>
      </c>
      <c r="E25" s="36">
        <v>55530</v>
      </c>
      <c r="F25" s="36"/>
      <c r="G25" s="36"/>
      <c r="H25" s="36">
        <v>358</v>
      </c>
      <c r="I25" s="36"/>
      <c r="J25" s="36"/>
      <c r="K25" s="36"/>
      <c r="L25" s="36"/>
      <c r="M25" s="36">
        <v>20529</v>
      </c>
      <c r="N25" s="36"/>
      <c r="O25" s="36"/>
      <c r="P25" s="36">
        <v>156</v>
      </c>
      <c r="Q25" s="36"/>
      <c r="R25" s="36"/>
      <c r="S25" s="36"/>
      <c r="T25" s="36"/>
      <c r="U25" s="36"/>
      <c r="V25" s="36"/>
      <c r="W25" s="36"/>
      <c r="X25" s="36"/>
      <c r="Y25" s="9">
        <f t="shared" si="1"/>
        <v>35001</v>
      </c>
      <c r="Z25" s="9">
        <f t="shared" si="2"/>
        <v>0</v>
      </c>
      <c r="AA25" s="9">
        <f t="shared" si="3"/>
        <v>0</v>
      </c>
      <c r="AB25" s="36">
        <v>22501</v>
      </c>
      <c r="AC25" s="38">
        <v>43585</v>
      </c>
      <c r="AD25" s="9">
        <f t="shared" si="4"/>
        <v>202</v>
      </c>
      <c r="AE25" s="9">
        <f>M25+'01.02.2019'!AE25</f>
        <v>37883</v>
      </c>
      <c r="AF25" s="9">
        <f>N25+'01.02.2019'!AF25</f>
        <v>0</v>
      </c>
      <c r="AG25" s="9">
        <f>O25+'01.02.2019'!AG25</f>
        <v>0</v>
      </c>
      <c r="AH25" s="9">
        <f>P25+'01.02.2019'!AH25</f>
        <v>448</v>
      </c>
      <c r="AI25" s="1">
        <f t="shared" si="5"/>
        <v>18942</v>
      </c>
      <c r="AJ25" s="10">
        <f t="shared" si="6"/>
        <v>17.666119873817035</v>
      </c>
      <c r="AK25" s="10">
        <f t="shared" si="7"/>
        <v>1.8477985429204942</v>
      </c>
    </row>
    <row r="26" spans="1:37" ht="27.75" customHeight="1" x14ac:dyDescent="0.25">
      <c r="A26" s="25" t="s">
        <v>8</v>
      </c>
      <c r="B26" s="25" t="s">
        <v>37</v>
      </c>
      <c r="C26" s="50">
        <f>'01.02.2019'!C26</f>
        <v>55475</v>
      </c>
      <c r="D26" s="1">
        <f t="shared" si="0"/>
        <v>4622.916666666667</v>
      </c>
      <c r="E26" s="36">
        <v>61982</v>
      </c>
      <c r="F26" s="36"/>
      <c r="G26" s="36"/>
      <c r="H26" s="36"/>
      <c r="I26" s="36"/>
      <c r="J26" s="36"/>
      <c r="K26" s="36"/>
      <c r="L26" s="36"/>
      <c r="M26" s="36">
        <v>1815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60167</v>
      </c>
      <c r="Z26" s="9">
        <f t="shared" si="2"/>
        <v>0</v>
      </c>
      <c r="AA26" s="9">
        <f t="shared" si="3"/>
        <v>0</v>
      </c>
      <c r="AB26" s="36">
        <v>8457</v>
      </c>
      <c r="AC26" s="38">
        <v>43616</v>
      </c>
      <c r="AD26" s="9">
        <f t="shared" si="4"/>
        <v>0</v>
      </c>
      <c r="AE26" s="9">
        <f>M26+'01.02.2019'!AE26</f>
        <v>6532</v>
      </c>
      <c r="AF26" s="9">
        <f>N26+'01.02.2019'!AF26</f>
        <v>0</v>
      </c>
      <c r="AG26" s="9">
        <f>O26+'01.02.2019'!AG26</f>
        <v>0</v>
      </c>
      <c r="AH26" s="9">
        <f>P26+'01.02.2019'!AH26</f>
        <v>0</v>
      </c>
      <c r="AI26" s="1">
        <f t="shared" si="5"/>
        <v>3266</v>
      </c>
      <c r="AJ26" s="10">
        <f t="shared" si="6"/>
        <v>13.014943668319061</v>
      </c>
      <c r="AK26" s="10">
        <f t="shared" si="7"/>
        <v>18.422229026331905</v>
      </c>
    </row>
    <row r="27" spans="1:37" ht="27.75" customHeight="1" x14ac:dyDescent="0.25">
      <c r="A27" s="25" t="s">
        <v>8</v>
      </c>
      <c r="B27" s="25" t="s">
        <v>27</v>
      </c>
      <c r="C27" s="50">
        <f>'01.02.2019'!C27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M27+'01.02.2019'!AE27</f>
        <v>0</v>
      </c>
      <c r="AF27" s="9">
        <f>N27+'01.02.2019'!AF27</f>
        <v>0</v>
      </c>
      <c r="AG27" s="9">
        <f>O27+'01.02.2019'!AG27</f>
        <v>0</v>
      </c>
      <c r="AH27" s="9">
        <f>P27+'01.02.2019'!AH27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'01.02.2019'!C28</f>
        <v>168</v>
      </c>
      <c r="D28" s="1">
        <f t="shared" si="0"/>
        <v>14</v>
      </c>
      <c r="E28" s="36">
        <f>62+115</f>
        <v>177</v>
      </c>
      <c r="F28" s="36"/>
      <c r="G28" s="36"/>
      <c r="H28" s="36"/>
      <c r="I28" s="36"/>
      <c r="J28" s="36"/>
      <c r="K28" s="36"/>
      <c r="L28" s="36"/>
      <c r="M28" s="36">
        <v>19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158</v>
      </c>
      <c r="Z28" s="9">
        <f t="shared" si="2"/>
        <v>0</v>
      </c>
      <c r="AA28" s="9">
        <f t="shared" si="3"/>
        <v>0</v>
      </c>
      <c r="AB28" s="36">
        <v>43</v>
      </c>
      <c r="AC28" s="38">
        <v>43616</v>
      </c>
      <c r="AD28" s="9">
        <f t="shared" si="4"/>
        <v>0</v>
      </c>
      <c r="AE28" s="9">
        <f>M28+'01.02.2019'!AE28</f>
        <v>19</v>
      </c>
      <c r="AF28" s="9">
        <f>N28+'01.02.2019'!AF28</f>
        <v>0</v>
      </c>
      <c r="AG28" s="9">
        <f>O28+'01.02.2019'!AG28</f>
        <v>0</v>
      </c>
      <c r="AH28" s="9">
        <f>P28+'01.02.2019'!AH28</f>
        <v>0</v>
      </c>
      <c r="AI28" s="1">
        <f t="shared" si="5"/>
        <v>10</v>
      </c>
      <c r="AJ28" s="10">
        <f t="shared" si="6"/>
        <v>11.285714285714286</v>
      </c>
      <c r="AK28" s="10">
        <f t="shared" si="7"/>
        <v>15.8</v>
      </c>
    </row>
    <row r="29" spans="1:37" ht="27.75" customHeight="1" x14ac:dyDescent="0.25">
      <c r="A29" s="25" t="s">
        <v>9</v>
      </c>
      <c r="B29" s="25" t="s">
        <v>24</v>
      </c>
      <c r="C29" s="50">
        <f>'01.02.2019'!C29</f>
        <v>32897</v>
      </c>
      <c r="D29" s="1">
        <f t="shared" si="0"/>
        <v>2741.4166666666665</v>
      </c>
      <c r="E29" s="36">
        <v>13064</v>
      </c>
      <c r="F29" s="36"/>
      <c r="G29" s="36">
        <v>553</v>
      </c>
      <c r="H29" s="36"/>
      <c r="I29" s="36"/>
      <c r="J29" s="36"/>
      <c r="K29" s="36"/>
      <c r="L29" s="36"/>
      <c r="M29" s="36">
        <v>917</v>
      </c>
      <c r="N29" s="36"/>
      <c r="O29" s="36">
        <v>363</v>
      </c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12147</v>
      </c>
      <c r="Z29" s="9">
        <f t="shared" si="2"/>
        <v>0</v>
      </c>
      <c r="AA29" s="9">
        <f t="shared" si="3"/>
        <v>190</v>
      </c>
      <c r="AB29" s="37" t="s">
        <v>115</v>
      </c>
      <c r="AC29" s="49" t="s">
        <v>116</v>
      </c>
      <c r="AD29" s="9">
        <f t="shared" si="4"/>
        <v>0</v>
      </c>
      <c r="AE29" s="9">
        <f>M29+'01.02.2019'!AE29</f>
        <v>1473</v>
      </c>
      <c r="AF29" s="9">
        <f>N29+'01.02.2019'!AF29</f>
        <v>0</v>
      </c>
      <c r="AG29" s="9">
        <f>O29+'01.02.2019'!AG29</f>
        <v>1319</v>
      </c>
      <c r="AH29" s="9">
        <f>P29+'01.02.2019'!AH29</f>
        <v>163</v>
      </c>
      <c r="AI29" s="1">
        <f t="shared" si="5"/>
        <v>1396</v>
      </c>
      <c r="AJ29" s="10">
        <f t="shared" si="6"/>
        <v>4.5002279843146793</v>
      </c>
      <c r="AK29" s="10">
        <f t="shared" si="7"/>
        <v>8.8373925501432673</v>
      </c>
    </row>
    <row r="30" spans="1:37" ht="27.75" customHeight="1" x14ac:dyDescent="0.25">
      <c r="A30" s="25" t="s">
        <v>9</v>
      </c>
      <c r="B30" s="25" t="s">
        <v>27</v>
      </c>
      <c r="C30" s="50">
        <f>'01.02.2019'!C30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M30+'01.02.2019'!AE30</f>
        <v>0</v>
      </c>
      <c r="AF30" s="9">
        <f>N30+'01.02.2019'!AF30</f>
        <v>0</v>
      </c>
      <c r="AG30" s="9">
        <f>O30+'01.02.2019'!AG30</f>
        <v>0</v>
      </c>
      <c r="AH30" s="9">
        <f>P30+'01.02.2019'!AH30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'01.02.2019'!C31</f>
        <v>137</v>
      </c>
      <c r="D31" s="1">
        <f t="shared" si="0"/>
        <v>11.416666666666666</v>
      </c>
      <c r="E31" s="36">
        <v>110</v>
      </c>
      <c r="F31" s="36"/>
      <c r="G31" s="36"/>
      <c r="H31" s="36"/>
      <c r="I31" s="36"/>
      <c r="J31" s="36"/>
      <c r="K31" s="36"/>
      <c r="L31" s="36"/>
      <c r="M31" s="36">
        <v>6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104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M31+'01.02.2019'!AE31</f>
        <v>6</v>
      </c>
      <c r="AF31" s="9">
        <f>N31+'01.02.2019'!AF31</f>
        <v>0</v>
      </c>
      <c r="AG31" s="9">
        <f>O31+'01.02.2019'!AG31</f>
        <v>0</v>
      </c>
      <c r="AH31" s="9">
        <f>P31+'01.02.2019'!AH31</f>
        <v>0</v>
      </c>
      <c r="AI31" s="1">
        <f t="shared" si="5"/>
        <v>3</v>
      </c>
      <c r="AJ31" s="10">
        <f t="shared" si="6"/>
        <v>9.1094890510948918</v>
      </c>
      <c r="AK31" s="10">
        <f t="shared" si="7"/>
        <v>34.666666666666664</v>
      </c>
    </row>
    <row r="32" spans="1:37" ht="36.75" customHeight="1" x14ac:dyDescent="0.25">
      <c r="A32" s="25" t="s">
        <v>59</v>
      </c>
      <c r="B32" s="25" t="s">
        <v>60</v>
      </c>
      <c r="C32" s="50">
        <f>'01.02.2019'!C32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M32+'01.02.2019'!AE32</f>
        <v>17</v>
      </c>
      <c r="AF32" s="9">
        <f>N32+'01.02.2019'!AF32</f>
        <v>0</v>
      </c>
      <c r="AG32" s="9">
        <f>O32+'01.02.2019'!AG32</f>
        <v>0</v>
      </c>
      <c r="AH32" s="9">
        <f>P32+'01.02.2019'!AH32</f>
        <v>0</v>
      </c>
      <c r="AI32" s="1">
        <f t="shared" si="5"/>
        <v>9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'01.02.2019'!C33</f>
        <v>277650</v>
      </c>
      <c r="D33" s="1">
        <f t="shared" si="0"/>
        <v>23137.5</v>
      </c>
      <c r="E33" s="36">
        <v>34768.839999999997</v>
      </c>
      <c r="F33" s="36"/>
      <c r="G33" s="36"/>
      <c r="H33" s="36"/>
      <c r="I33" s="41"/>
      <c r="J33" s="36"/>
      <c r="K33" s="36"/>
      <c r="L33" s="36"/>
      <c r="M33" s="41">
        <v>21529.08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13239.759999999995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M33+'01.02.2019'!AE33</f>
        <v>51935.76</v>
      </c>
      <c r="AF33" s="9">
        <f>N33+'01.02.2019'!AF33</f>
        <v>0</v>
      </c>
      <c r="AG33" s="9">
        <f>O33+'01.02.2019'!AG33</f>
        <v>2988</v>
      </c>
      <c r="AH33" s="9">
        <f>P33+'01.02.2019'!AH33</f>
        <v>2876</v>
      </c>
      <c r="AI33" s="1">
        <f t="shared" si="5"/>
        <v>27462</v>
      </c>
      <c r="AJ33" s="10">
        <f t="shared" si="6"/>
        <v>0.5722208535926524</v>
      </c>
      <c r="AK33" s="10">
        <f t="shared" si="7"/>
        <v>0.48211200932197201</v>
      </c>
    </row>
    <row r="34" spans="1:38" ht="31.5" customHeight="1" x14ac:dyDescent="0.25">
      <c r="A34" s="25" t="s">
        <v>11</v>
      </c>
      <c r="B34" s="25" t="s">
        <v>39</v>
      </c>
      <c r="C34" s="50">
        <f>'01.02.2019'!C34</f>
        <v>25699</v>
      </c>
      <c r="D34" s="1">
        <f t="shared" si="0"/>
        <v>2141.5833333333335</v>
      </c>
      <c r="E34" s="36">
        <v>16096</v>
      </c>
      <c r="F34" s="36"/>
      <c r="G34" s="36">
        <v>771</v>
      </c>
      <c r="H34" s="36"/>
      <c r="I34" s="36">
        <f>6154+2313+4400+157</f>
        <v>13024</v>
      </c>
      <c r="J34" s="36"/>
      <c r="K34" s="36"/>
      <c r="L34" s="36"/>
      <c r="M34" s="36">
        <v>701</v>
      </c>
      <c r="N34" s="36"/>
      <c r="O34" s="36">
        <v>58</v>
      </c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28419</v>
      </c>
      <c r="Z34" s="9">
        <f t="shared" si="2"/>
        <v>0</v>
      </c>
      <c r="AA34" s="9">
        <f t="shared" si="3"/>
        <v>713</v>
      </c>
      <c r="AB34" s="37" t="s">
        <v>112</v>
      </c>
      <c r="AC34" s="49" t="s">
        <v>113</v>
      </c>
      <c r="AD34" s="9">
        <f t="shared" si="4"/>
        <v>0</v>
      </c>
      <c r="AE34" s="9">
        <f>M34+'01.02.2019'!AE34</f>
        <v>1357</v>
      </c>
      <c r="AF34" s="9">
        <f>N34+'01.02.2019'!AF34</f>
        <v>0</v>
      </c>
      <c r="AG34" s="9">
        <f>O34+'01.02.2019'!AG34</f>
        <v>345</v>
      </c>
      <c r="AH34" s="9">
        <f>P34+'01.02.2019'!AH34</f>
        <v>0</v>
      </c>
      <c r="AI34" s="1">
        <f t="shared" si="5"/>
        <v>851</v>
      </c>
      <c r="AJ34" s="10">
        <f t="shared" si="6"/>
        <v>13.603019572746021</v>
      </c>
      <c r="AK34" s="10">
        <f t="shared" si="7"/>
        <v>34.232667450058756</v>
      </c>
    </row>
    <row r="35" spans="1:38" ht="32.25" customHeight="1" x14ac:dyDescent="0.25">
      <c r="A35" s="25" t="s">
        <v>12</v>
      </c>
      <c r="B35" s="25" t="s">
        <v>28</v>
      </c>
      <c r="C35" s="50">
        <f>'01.02.2019'!C35</f>
        <v>70102</v>
      </c>
      <c r="D35" s="1">
        <f t="shared" si="0"/>
        <v>5841.833333333333</v>
      </c>
      <c r="E35" s="36">
        <v>5154</v>
      </c>
      <c r="F35" s="36"/>
      <c r="G35" s="36"/>
      <c r="H35" s="36"/>
      <c r="I35" s="36">
        <v>3190</v>
      </c>
      <c r="J35" s="36"/>
      <c r="K35" s="36"/>
      <c r="L35" s="36"/>
      <c r="M35" s="36">
        <v>1989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6355</v>
      </c>
      <c r="Z35" s="9">
        <f t="shared" si="2"/>
        <v>0</v>
      </c>
      <c r="AA35" s="9">
        <f t="shared" si="3"/>
        <v>0</v>
      </c>
      <c r="AB35" s="36">
        <v>29</v>
      </c>
      <c r="AC35" s="38">
        <v>43738</v>
      </c>
      <c r="AD35" s="9">
        <f t="shared" si="4"/>
        <v>0</v>
      </c>
      <c r="AE35" s="9">
        <f>M35+'01.02.2019'!AE35</f>
        <v>4387</v>
      </c>
      <c r="AF35" s="9">
        <f>N35+'01.02.2019'!AF35</f>
        <v>0</v>
      </c>
      <c r="AG35" s="9">
        <f>O35+'01.02.2019'!AG35</f>
        <v>0</v>
      </c>
      <c r="AH35" s="9">
        <f>P35+'01.02.2019'!AH35</f>
        <v>0</v>
      </c>
      <c r="AI35" s="1">
        <f t="shared" si="5"/>
        <v>2194</v>
      </c>
      <c r="AJ35" s="10">
        <f t="shared" si="6"/>
        <v>1.0878434281475564</v>
      </c>
      <c r="AK35" s="10">
        <f t="shared" si="7"/>
        <v>2.8965360072926161</v>
      </c>
    </row>
    <row r="36" spans="1:38" ht="31.5" customHeight="1" x14ac:dyDescent="0.25">
      <c r="A36" s="25" t="s">
        <v>29</v>
      </c>
      <c r="B36" s="25" t="s">
        <v>30</v>
      </c>
      <c r="C36" s="50">
        <f>'01.02.2019'!C36</f>
        <v>137</v>
      </c>
      <c r="D36" s="1">
        <f t="shared" si="0"/>
        <v>11.416666666666666</v>
      </c>
      <c r="E36" s="36">
        <v>208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208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M36+'01.02.2019'!AE36</f>
        <v>0</v>
      </c>
      <c r="AF36" s="9">
        <f>N36+'01.02.2019'!AF36</f>
        <v>0</v>
      </c>
      <c r="AG36" s="9">
        <f>O36+'01.02.2019'!AG36</f>
        <v>0</v>
      </c>
      <c r="AH36" s="9">
        <f>P36+'01.02.2019'!AH36</f>
        <v>0</v>
      </c>
      <c r="AI36" s="1">
        <f t="shared" si="5"/>
        <v>0</v>
      </c>
      <c r="AJ36" s="10">
        <f t="shared" si="6"/>
        <v>18.218978102189784</v>
      </c>
      <c r="AK36" s="10" t="e">
        <f t="shared" si="7"/>
        <v>#DIV/0!</v>
      </c>
    </row>
    <row r="37" spans="1:38" ht="29.25" customHeight="1" x14ac:dyDescent="0.25">
      <c r="A37" s="25" t="s">
        <v>26</v>
      </c>
      <c r="B37" s="25" t="s">
        <v>27</v>
      </c>
      <c r="C37" s="50">
        <f>'01.02.2019'!C37</f>
        <v>61177</v>
      </c>
      <c r="D37" s="1">
        <f t="shared" si="0"/>
        <v>5098.083333333333</v>
      </c>
      <c r="E37" s="36">
        <v>82133</v>
      </c>
      <c r="F37" s="36"/>
      <c r="G37" s="36"/>
      <c r="H37" s="36"/>
      <c r="I37" s="36"/>
      <c r="J37" s="36"/>
      <c r="K37" s="36"/>
      <c r="L37" s="36"/>
      <c r="M37" s="36">
        <v>337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81796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M37+'01.02.2019'!AE37</f>
        <v>597</v>
      </c>
      <c r="AF37" s="9">
        <f>N37+'01.02.2019'!AF37</f>
        <v>0</v>
      </c>
      <c r="AG37" s="9">
        <f>O37+'01.02.2019'!AG37</f>
        <v>0</v>
      </c>
      <c r="AH37" s="9">
        <f>P37+'01.02.2019'!AH37</f>
        <v>0</v>
      </c>
      <c r="AI37" s="1">
        <f t="shared" si="5"/>
        <v>299</v>
      </c>
      <c r="AJ37" s="10">
        <f t="shared" si="6"/>
        <v>16.044461153701555</v>
      </c>
      <c r="AK37" s="10">
        <f t="shared" si="7"/>
        <v>273.56521739130437</v>
      </c>
    </row>
    <row r="38" spans="1:38" ht="32.25" customHeight="1" x14ac:dyDescent="0.25">
      <c r="A38" s="25" t="s">
        <v>10</v>
      </c>
      <c r="B38" s="25" t="s">
        <v>38</v>
      </c>
      <c r="C38" s="50">
        <f>'01.02.2019'!C38</f>
        <v>19825</v>
      </c>
      <c r="D38" s="1">
        <f t="shared" si="0"/>
        <v>1652.0833333333333</v>
      </c>
      <c r="E38" s="36">
        <v>7047</v>
      </c>
      <c r="F38" s="36"/>
      <c r="G38" s="36"/>
      <c r="H38" s="36"/>
      <c r="I38" s="36"/>
      <c r="J38" s="36"/>
      <c r="K38" s="36"/>
      <c r="L38" s="36"/>
      <c r="M38" s="36">
        <v>4976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2071</v>
      </c>
      <c r="Z38" s="9">
        <f t="shared" si="2"/>
        <v>0</v>
      </c>
      <c r="AA38" s="9">
        <f t="shared" si="3"/>
        <v>0</v>
      </c>
      <c r="AB38" s="36">
        <v>606</v>
      </c>
      <c r="AC38" s="38">
        <v>43708</v>
      </c>
      <c r="AD38" s="9">
        <f t="shared" si="4"/>
        <v>0</v>
      </c>
      <c r="AE38" s="9">
        <f>M38+'01.02.2019'!AE38</f>
        <v>17890</v>
      </c>
      <c r="AF38" s="9">
        <f>N38+'01.02.2019'!AF38</f>
        <v>0</v>
      </c>
      <c r="AG38" s="9">
        <f>O38+'01.02.2019'!AG38</f>
        <v>0</v>
      </c>
      <c r="AH38" s="9">
        <f>P38+'01.02.2019'!AH38</f>
        <v>0</v>
      </c>
      <c r="AI38" s="1">
        <f t="shared" si="5"/>
        <v>8945</v>
      </c>
      <c r="AJ38" s="10">
        <f t="shared" si="6"/>
        <v>1.2535687263556117</v>
      </c>
      <c r="AK38" s="10">
        <f t="shared" si="7"/>
        <v>0.23152599217439909</v>
      </c>
    </row>
    <row r="39" spans="1:38" ht="31.5" customHeight="1" x14ac:dyDescent="0.25">
      <c r="A39" s="25" t="s">
        <v>14</v>
      </c>
      <c r="B39" s="25" t="s">
        <v>38</v>
      </c>
      <c r="C39" s="50">
        <f>'01.02.2019'!C39</f>
        <v>178427</v>
      </c>
      <c r="D39" s="1">
        <f t="shared" si="0"/>
        <v>14868.916666666666</v>
      </c>
      <c r="E39" s="36">
        <v>8795</v>
      </c>
      <c r="F39" s="36"/>
      <c r="G39" s="36">
        <v>31517</v>
      </c>
      <c r="H39" s="36">
        <v>36626</v>
      </c>
      <c r="I39" s="36"/>
      <c r="J39" s="36"/>
      <c r="K39" s="36"/>
      <c r="L39" s="36"/>
      <c r="M39" s="36">
        <v>4431</v>
      </c>
      <c r="N39" s="36"/>
      <c r="O39" s="36">
        <v>5962</v>
      </c>
      <c r="P39" s="36">
        <v>793</v>
      </c>
      <c r="Q39" s="36"/>
      <c r="R39" s="36"/>
      <c r="S39" s="36"/>
      <c r="T39" s="36"/>
      <c r="U39" s="36"/>
      <c r="V39" s="36"/>
      <c r="W39" s="36">
        <v>35410</v>
      </c>
      <c r="X39" s="36"/>
      <c r="Y39" s="9">
        <f t="shared" si="1"/>
        <v>4364</v>
      </c>
      <c r="Z39" s="9">
        <f t="shared" si="2"/>
        <v>0</v>
      </c>
      <c r="AA39" s="9">
        <f t="shared" si="3"/>
        <v>60965</v>
      </c>
      <c r="AB39" s="37" t="s">
        <v>110</v>
      </c>
      <c r="AC39" s="49" t="s">
        <v>111</v>
      </c>
      <c r="AD39" s="9">
        <f t="shared" si="4"/>
        <v>423</v>
      </c>
      <c r="AE39" s="9">
        <f>M39+'01.02.2019'!AE39</f>
        <v>8167</v>
      </c>
      <c r="AF39" s="9">
        <f>N39+'01.02.2019'!AF39</f>
        <v>0</v>
      </c>
      <c r="AG39" s="9">
        <f>O39+'01.02.2019'!AG39</f>
        <v>6355</v>
      </c>
      <c r="AH39" s="9">
        <f>P39+'01.02.2019'!AH39</f>
        <v>1393</v>
      </c>
      <c r="AI39" s="1">
        <f t="shared" si="5"/>
        <v>7261</v>
      </c>
      <c r="AJ39" s="10">
        <f t="shared" si="6"/>
        <v>4.3936623941443838</v>
      </c>
      <c r="AK39" s="10">
        <f t="shared" si="7"/>
        <v>8.9972455584630211</v>
      </c>
    </row>
    <row r="40" spans="1:38" ht="31.5" customHeight="1" x14ac:dyDescent="0.25">
      <c r="A40" s="25" t="s">
        <v>14</v>
      </c>
      <c r="B40" s="25" t="s">
        <v>86</v>
      </c>
      <c r="C40" s="50">
        <f>'01.02.2019'!C40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M40+'01.02.2019'!AE40</f>
        <v>0</v>
      </c>
      <c r="AF40" s="9">
        <f>N40+'01.02.2019'!AF40</f>
        <v>0</v>
      </c>
      <c r="AG40" s="9">
        <f>O40+'01.02.2019'!AG40</f>
        <v>0</v>
      </c>
      <c r="AH40" s="9">
        <f>P40+'01.02.2019'!AH40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'01.02.2019'!C41</f>
        <v>33174</v>
      </c>
      <c r="D41" s="1">
        <f t="shared" si="0"/>
        <v>2764.5</v>
      </c>
      <c r="E41" s="36">
        <v>4110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4110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M41+'01.02.2019'!AE41</f>
        <v>0</v>
      </c>
      <c r="AF41" s="9">
        <f>N41+'01.02.2019'!AF41</f>
        <v>0</v>
      </c>
      <c r="AG41" s="9">
        <f>O41+'01.02.2019'!AG41</f>
        <v>0</v>
      </c>
      <c r="AH41" s="9">
        <f>P41+'01.02.2019'!AH41</f>
        <v>0</v>
      </c>
      <c r="AI41" s="1">
        <f t="shared" si="5"/>
        <v>0</v>
      </c>
      <c r="AJ41" s="10">
        <f t="shared" si="6"/>
        <v>1.4867064568638091</v>
      </c>
      <c r="AK41" s="10" t="e">
        <f t="shared" si="7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'01.02.2019'!C42</f>
        <v>33172</v>
      </c>
      <c r="D42" s="1">
        <f t="shared" si="0"/>
        <v>2764.3333333333335</v>
      </c>
      <c r="E42" s="36">
        <v>4099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4099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M42+'01.02.2019'!AE42</f>
        <v>0</v>
      </c>
      <c r="AF42" s="9">
        <f>N42+'01.02.2019'!AF42</f>
        <v>0</v>
      </c>
      <c r="AG42" s="9">
        <f>O42+'01.02.2019'!AG42</f>
        <v>0</v>
      </c>
      <c r="AH42" s="9">
        <f>P42+'01.02.2019'!AH42</f>
        <v>0</v>
      </c>
      <c r="AI42" s="1">
        <f t="shared" si="5"/>
        <v>0</v>
      </c>
      <c r="AJ42" s="10">
        <f t="shared" si="6"/>
        <v>1.4828168334740142</v>
      </c>
      <c r="AK42" s="10" t="e">
        <f t="shared" si="7"/>
        <v>#DIV/0!</v>
      </c>
    </row>
    <row r="43" spans="1:38" ht="39" customHeight="1" x14ac:dyDescent="0.25">
      <c r="A43" s="26" t="s">
        <v>92</v>
      </c>
      <c r="B43" s="27" t="s">
        <v>65</v>
      </c>
      <c r="C43" s="50">
        <f>'01.02.2019'!C43</f>
        <v>32815</v>
      </c>
      <c r="D43" s="1">
        <f t="shared" si="0"/>
        <v>2734.5833333333335</v>
      </c>
      <c r="E43" s="36"/>
      <c r="F43" s="36"/>
      <c r="G43" s="36"/>
      <c r="H43" s="36"/>
      <c r="I43" s="36">
        <v>8204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8204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M43+'01.02.2019'!AE43</f>
        <v>0</v>
      </c>
      <c r="AF43" s="9">
        <f>N43+'01.02.2019'!AF43</f>
        <v>0</v>
      </c>
      <c r="AG43" s="9">
        <f>O43+'01.02.2019'!AG43</f>
        <v>0</v>
      </c>
      <c r="AH43" s="9">
        <f>P43+'01.02.2019'!AH43</f>
        <v>0</v>
      </c>
      <c r="AI43" s="1">
        <f t="shared" si="5"/>
        <v>0</v>
      </c>
      <c r="AJ43" s="10">
        <f t="shared" si="6"/>
        <v>3.0000914216059726</v>
      </c>
      <c r="AK43" s="10" t="e">
        <f t="shared" si="7"/>
        <v>#DIV/0!</v>
      </c>
    </row>
    <row r="44" spans="1:38" ht="41.25" customHeight="1" x14ac:dyDescent="0.25">
      <c r="A44" s="26" t="s">
        <v>92</v>
      </c>
      <c r="B44" s="27" t="s">
        <v>64</v>
      </c>
      <c r="C44" s="50">
        <f>'01.02.2019'!C44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M44+'01.02.2019'!AE44</f>
        <v>0</v>
      </c>
      <c r="AF44" s="9">
        <f>N44+'01.02.2019'!AF44</f>
        <v>0</v>
      </c>
      <c r="AG44" s="9">
        <f>O44+'01.02.2019'!AG44</f>
        <v>0</v>
      </c>
      <c r="AH44" s="9">
        <f>P44+'01.02.2019'!AH44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'01.02.2019'!C45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M45+'01.02.2019'!AE45</f>
        <v>0</v>
      </c>
      <c r="AF45" s="9">
        <f>N45+'01.02.2019'!AF45</f>
        <v>0</v>
      </c>
      <c r="AG45" s="9">
        <f>O45+'01.02.2019'!AG45</f>
        <v>0</v>
      </c>
      <c r="AH45" s="9">
        <f>P45+'01.02.2019'!AH45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'01.02.2019'!C46</f>
        <v>15700</v>
      </c>
      <c r="D46" s="1">
        <f t="shared" si="0"/>
        <v>1308.3333333333333</v>
      </c>
      <c r="E46" s="36"/>
      <c r="F46" s="36"/>
      <c r="G46" s="36"/>
      <c r="H46" s="36"/>
      <c r="I46" s="36"/>
      <c r="J46" s="36">
        <v>12596</v>
      </c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12596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M46+'01.02.2019'!AE46</f>
        <v>0</v>
      </c>
      <c r="AF46" s="9">
        <f>N46+'01.02.2019'!AF46</f>
        <v>0</v>
      </c>
      <c r="AG46" s="9">
        <f>O46+'01.02.2019'!AG46</f>
        <v>0</v>
      </c>
      <c r="AH46" s="9">
        <f>P46+'01.02.2019'!AH46</f>
        <v>0</v>
      </c>
      <c r="AI46" s="1">
        <f t="shared" si="5"/>
        <v>0</v>
      </c>
      <c r="AJ46" s="10">
        <f t="shared" si="6"/>
        <v>9.6275159235668788</v>
      </c>
      <c r="AK46" s="10" t="e">
        <f t="shared" si="7"/>
        <v>#DIV/0!</v>
      </c>
    </row>
    <row r="47" spans="1:38" ht="30.75" customHeight="1" x14ac:dyDescent="0.25">
      <c r="A47" s="26" t="s">
        <v>88</v>
      </c>
      <c r="B47" s="25" t="s">
        <v>89</v>
      </c>
      <c r="C47" s="50">
        <f>'01.02.2019'!C47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M47+'01.02.2019'!AE47</f>
        <v>0</v>
      </c>
      <c r="AF47" s="9">
        <f>N47+'01.02.2019'!AF47</f>
        <v>0</v>
      </c>
      <c r="AG47" s="9">
        <f>O47+'01.02.2019'!AG47</f>
        <v>0</v>
      </c>
      <c r="AH47" s="9">
        <f>P47+'01.02.2019'!AH47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'01.02.2019'!C49</f>
        <v>98548</v>
      </c>
      <c r="D49" s="1">
        <f t="shared" si="0"/>
        <v>8212.3333333333339</v>
      </c>
      <c r="E49" s="36">
        <v>103072</v>
      </c>
      <c r="F49" s="36"/>
      <c r="G49" s="36"/>
      <c r="H49" s="36"/>
      <c r="I49" s="36"/>
      <c r="J49" s="39"/>
      <c r="K49" s="39"/>
      <c r="L49" s="39"/>
      <c r="M49" s="36">
        <v>3340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99732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M49+'01.02.2019'!AE49</f>
        <v>12711</v>
      </c>
      <c r="AF49" s="9">
        <f>N49+'01.02.2019'!AF49</f>
        <v>0</v>
      </c>
      <c r="AG49" s="9">
        <f>O49+'01.02.2019'!AG49</f>
        <v>0</v>
      </c>
      <c r="AH49" s="9">
        <f>P49+'01.02.2019'!AH49</f>
        <v>0</v>
      </c>
      <c r="AI49" s="1">
        <f t="shared" si="5"/>
        <v>6356</v>
      </c>
      <c r="AJ49" s="10">
        <f t="shared" si="6"/>
        <v>12.144173397735113</v>
      </c>
      <c r="AK49" s="10">
        <f t="shared" si="7"/>
        <v>15.69100062932662</v>
      </c>
    </row>
    <row r="50" spans="1:37" ht="29.25" customHeight="1" x14ac:dyDescent="0.25">
      <c r="A50" s="25" t="s">
        <v>33</v>
      </c>
      <c r="B50" s="25" t="s">
        <v>43</v>
      </c>
      <c r="C50" s="50">
        <f>'01.02.2019'!C50</f>
        <v>2147</v>
      </c>
      <c r="D50" s="1">
        <f t="shared" si="0"/>
        <v>178.91666666666666</v>
      </c>
      <c r="E50" s="36"/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M50+'01.02.2019'!AE50</f>
        <v>0</v>
      </c>
      <c r="AF50" s="9">
        <f>N50+'01.02.2019'!AF50</f>
        <v>0</v>
      </c>
      <c r="AG50" s="9">
        <f>O50+'01.02.2019'!AG50</f>
        <v>0</v>
      </c>
      <c r="AH50" s="9">
        <f>P50+'01.02.2019'!AH50</f>
        <v>0</v>
      </c>
      <c r="AI50" s="1">
        <f t="shared" si="5"/>
        <v>0</v>
      </c>
      <c r="AJ50" s="10">
        <f t="shared" si="6"/>
        <v>0</v>
      </c>
      <c r="AK50" s="10" t="e">
        <f t="shared" si="7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'01.02.2019'!C51</f>
        <v>189226</v>
      </c>
      <c r="D51" s="1">
        <f t="shared" si="0"/>
        <v>15768.833333333334</v>
      </c>
      <c r="E51" s="36">
        <v>214583</v>
      </c>
      <c r="F51" s="36"/>
      <c r="G51" s="36"/>
      <c r="H51" s="36"/>
      <c r="I51" s="36"/>
      <c r="J51" s="39"/>
      <c r="K51" s="39"/>
      <c r="L51" s="39"/>
      <c r="M51" s="36">
        <v>4638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209945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M51+'01.02.2019'!AE51</f>
        <v>11633</v>
      </c>
      <c r="AF51" s="9">
        <f>N51+'01.02.2019'!AF51</f>
        <v>0</v>
      </c>
      <c r="AG51" s="9">
        <f>O51+'01.02.2019'!AG51</f>
        <v>0</v>
      </c>
      <c r="AH51" s="9">
        <f>P51+'01.02.2019'!AH51</f>
        <v>0</v>
      </c>
      <c r="AI51" s="1">
        <f t="shared" si="5"/>
        <v>5817</v>
      </c>
      <c r="AJ51" s="10">
        <f t="shared" si="6"/>
        <v>13.313920919958145</v>
      </c>
      <c r="AK51" s="10">
        <f t="shared" si="7"/>
        <v>36.091627986934846</v>
      </c>
    </row>
    <row r="52" spans="1:37" ht="30.75" customHeight="1" x14ac:dyDescent="0.25">
      <c r="A52" s="28" t="s">
        <v>16</v>
      </c>
      <c r="B52" s="28" t="s">
        <v>32</v>
      </c>
      <c r="C52" s="50">
        <f>'01.02.2019'!C52</f>
        <v>3741</v>
      </c>
      <c r="D52" s="1">
        <f>C52/12</f>
        <v>311.75</v>
      </c>
      <c r="E52" s="36">
        <v>1600</v>
      </c>
      <c r="F52" s="36"/>
      <c r="G52" s="36"/>
      <c r="H52" s="36"/>
      <c r="I52" s="36"/>
      <c r="J52" s="39"/>
      <c r="K52" s="39"/>
      <c r="L52" s="39"/>
      <c r="M52" s="36"/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1600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M52+'01.02.2019'!AE52</f>
        <v>0</v>
      </c>
      <c r="AF52" s="9">
        <f>N52+'01.02.2019'!AF52</f>
        <v>0</v>
      </c>
      <c r="AG52" s="9">
        <f>O52+'01.02.2019'!AG52</f>
        <v>0</v>
      </c>
      <c r="AH52" s="9">
        <f>P52+'01.02.2019'!AH52</f>
        <v>0</v>
      </c>
      <c r="AI52" s="1">
        <f t="shared" si="5"/>
        <v>0</v>
      </c>
      <c r="AJ52" s="10">
        <f t="shared" si="6"/>
        <v>5.1323175621491579</v>
      </c>
      <c r="AK52" s="10" t="e">
        <f t="shared" si="7"/>
        <v>#DIV/0!</v>
      </c>
    </row>
    <row r="53" spans="1:37" ht="15.75" customHeight="1" x14ac:dyDescent="0.3">
      <c r="A53" s="73" t="s">
        <v>106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75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x14ac:dyDescent="0.25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25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x14ac:dyDescent="0.25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25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x14ac:dyDescent="0.25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25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x14ac:dyDescent="0.25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25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x14ac:dyDescent="0.25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25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x14ac:dyDescent="0.25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25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TFjImHuNkiA7WZbAhHCrMRrsGG+6zeSMDclOJydoKERYux69t7MFAHAs4D788xPrQTAlzaHFXk9pg6mfArHYhg==" saltValue="zHbQqWDQML2cTXnr3jZAow==" spinCount="100000" sheet="1" formatCells="0" selectLockedCells="1"/>
  <mergeCells count="21">
    <mergeCell ref="A54:AK54"/>
    <mergeCell ref="A20:B20"/>
    <mergeCell ref="A48:B48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53:C53"/>
    <mergeCell ref="A1:F1"/>
    <mergeCell ref="A2:A3"/>
    <mergeCell ref="B2:B3"/>
    <mergeCell ref="C2:C3"/>
    <mergeCell ref="D2:D3"/>
  </mergeCells>
  <pageMargins left="0.59055118110236227" right="0" top="0.39370078740157483" bottom="0.19685039370078741" header="0.15748031496062992" footer="0.15748031496062992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85CF44DD-7730-4BCA-AF43-F730174D74D4}">
            <xm:f>'01.02.2019'!Y6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E3FF77C9-49AF-46AB-811B-EBFB72119D9F}">
            <xm:f>'01.02.2019'!Y6</xm:f>
            <x14:dxf/>
          </x14:cfRule>
          <xm:sqref>E6:G19 E21:G47 E49:G52</xm:sqref>
        </x14:conditionalFormatting>
        <x14:conditionalFormatting xmlns:xm="http://schemas.microsoft.com/office/excel/2006/main">
          <x14:cfRule type="cellIs" priority="1" operator="notEqual" id="{1FF99CD0-7CBD-4D9D-8F53-0A144433425F}">
            <xm:f>'01.02.2019'!AD6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068907C9-3D8F-41DE-8B24-F23223101C47}">
            <xm:f>'01.02.2019'!AD6</xm:f>
            <x14:dxf/>
          </x14:cfRule>
          <xm:sqref>H6:H19 H21:H47 H49:H52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6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F7" sqref="F7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43556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'01.03.2019'!C6</f>
        <v>113918</v>
      </c>
      <c r="D6" s="1">
        <f>C6/12</f>
        <v>9493.1666666666661</v>
      </c>
      <c r="E6" s="36">
        <v>150659</v>
      </c>
      <c r="F6" s="36"/>
      <c r="G6" s="36"/>
      <c r="H6" s="36"/>
      <c r="I6" s="36"/>
      <c r="J6" s="40"/>
      <c r="K6" s="36"/>
      <c r="L6" s="36"/>
      <c r="M6" s="36">
        <v>10234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140425</v>
      </c>
      <c r="Z6" s="9">
        <f>(F6+J6)-N6</f>
        <v>0</v>
      </c>
      <c r="AA6" s="9">
        <f>(G6+K6+U6+W6)-O6-R6-X6</f>
        <v>0</v>
      </c>
      <c r="AB6" s="36"/>
      <c r="AC6" s="38"/>
      <c r="AD6" s="9">
        <f>(H6+L6+V6+X6)-S6-P6-W6</f>
        <v>0</v>
      </c>
      <c r="AE6" s="9">
        <f>M6+'01.03.2019'!AE6</f>
        <v>31720</v>
      </c>
      <c r="AF6" s="9">
        <f>N6+'01.03.2019'!AF6</f>
        <v>0</v>
      </c>
      <c r="AG6" s="9">
        <f>O6+'01.03.2019'!AG6</f>
        <v>0</v>
      </c>
      <c r="AH6" s="9">
        <f>P6+'01.03.2019'!AH6</f>
        <v>0</v>
      </c>
      <c r="AI6" s="1">
        <f>ROUND((AE6+AF6+AG6)/$AL$3,0)</f>
        <v>10573</v>
      </c>
      <c r="AJ6" s="10">
        <f>(Y6+Z6+AA6)/D6</f>
        <v>14.792218964518339</v>
      </c>
      <c r="AK6" s="10">
        <f>(Y6+Z6+AA6)/AI6</f>
        <v>13.281471673129669</v>
      </c>
    </row>
    <row r="7" spans="1:38" ht="25.5" customHeight="1" x14ac:dyDescent="0.25">
      <c r="A7" s="25" t="s">
        <v>2</v>
      </c>
      <c r="B7" s="25" t="s">
        <v>35</v>
      </c>
      <c r="C7" s="50">
        <f>'01.03.2019'!C7</f>
        <v>990944</v>
      </c>
      <c r="D7" s="1">
        <f t="shared" ref="D7:D52" si="0">C7/12</f>
        <v>82578.666666666672</v>
      </c>
      <c r="E7" s="36">
        <v>1905430</v>
      </c>
      <c r="F7" s="36"/>
      <c r="G7" s="36"/>
      <c r="H7" s="36"/>
      <c r="I7" s="36"/>
      <c r="J7" s="36"/>
      <c r="K7" s="36"/>
      <c r="L7" s="36"/>
      <c r="M7" s="36">
        <v>12767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1892663</v>
      </c>
      <c r="Z7" s="9">
        <f t="shared" ref="Z7:Z52" si="2">(F7+J7)-N7</f>
        <v>0</v>
      </c>
      <c r="AA7" s="9">
        <f t="shared" ref="AA7:AA52" si="3">(G7+K7+U7+W7)-O7-R7-X7</f>
        <v>0</v>
      </c>
      <c r="AB7" s="36"/>
      <c r="AC7" s="38"/>
      <c r="AD7" s="9">
        <f t="shared" ref="AD7:AD52" si="4">(H7+L7+V7+X7)-S7-P7-W7</f>
        <v>0</v>
      </c>
      <c r="AE7" s="9">
        <f>M7+'01.03.2019'!AE7</f>
        <v>41510</v>
      </c>
      <c r="AF7" s="9">
        <f>N7+'01.03.2019'!AF7</f>
        <v>0</v>
      </c>
      <c r="AG7" s="9">
        <f>O7+'01.03.2019'!AG7</f>
        <v>0</v>
      </c>
      <c r="AH7" s="9">
        <f>P7+'01.03.2019'!AH7</f>
        <v>0</v>
      </c>
      <c r="AI7" s="1">
        <f t="shared" ref="AI7:AI52" si="5">ROUND((AE7+AF7+AG7)/$AL$3,0)</f>
        <v>13837</v>
      </c>
      <c r="AJ7" s="10">
        <f t="shared" ref="AJ7:AJ52" si="6">(Y7+Z7+AA7)/D7</f>
        <v>22.919515129008296</v>
      </c>
      <c r="AK7" s="10">
        <f t="shared" ref="AK7:AK52" si="7">(Y7+Z7+AA7)/AI7</f>
        <v>136.78275637782755</v>
      </c>
    </row>
    <row r="8" spans="1:38" ht="29.25" customHeight="1" x14ac:dyDescent="0.25">
      <c r="A8" s="25" t="s">
        <v>2</v>
      </c>
      <c r="B8" s="25" t="s">
        <v>40</v>
      </c>
      <c r="C8" s="50">
        <f>'01.03.2019'!C8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M8+'01.03.2019'!AE8</f>
        <v>0</v>
      </c>
      <c r="AF8" s="9">
        <f>N8+'01.03.2019'!AF8</f>
        <v>0</v>
      </c>
      <c r="AG8" s="9">
        <f>O8+'01.03.2019'!AG8</f>
        <v>0</v>
      </c>
      <c r="AH8" s="9">
        <f>P8+'01.03.2019'!AH8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'01.03.2019'!C9</f>
        <v>1266</v>
      </c>
      <c r="D9" s="1">
        <f t="shared" si="0"/>
        <v>105.5</v>
      </c>
      <c r="E9" s="36">
        <v>2504</v>
      </c>
      <c r="F9" s="36"/>
      <c r="G9" s="36"/>
      <c r="H9" s="36"/>
      <c r="I9" s="36"/>
      <c r="J9" s="36"/>
      <c r="K9" s="36"/>
      <c r="L9" s="36"/>
      <c r="M9" s="36">
        <v>21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2483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>M9+'01.03.2019'!AE9</f>
        <v>37</v>
      </c>
      <c r="AF9" s="9">
        <f>N9+'01.03.2019'!AF9</f>
        <v>0</v>
      </c>
      <c r="AG9" s="9">
        <f>O9+'01.03.2019'!AG9</f>
        <v>0</v>
      </c>
      <c r="AH9" s="9">
        <f>P9+'01.03.2019'!AH9</f>
        <v>0</v>
      </c>
      <c r="AI9" s="1">
        <f t="shared" si="5"/>
        <v>12</v>
      </c>
      <c r="AJ9" s="10">
        <f t="shared" si="6"/>
        <v>23.535545023696681</v>
      </c>
      <c r="AK9" s="10">
        <f t="shared" si="7"/>
        <v>206.91666666666666</v>
      </c>
    </row>
    <row r="10" spans="1:38" ht="31.5" customHeight="1" x14ac:dyDescent="0.25">
      <c r="A10" s="25" t="s">
        <v>3</v>
      </c>
      <c r="B10" s="25" t="s">
        <v>36</v>
      </c>
      <c r="C10" s="50">
        <f>'01.03.2019'!C10</f>
        <v>288010</v>
      </c>
      <c r="D10" s="1">
        <f t="shared" si="0"/>
        <v>24000.833333333332</v>
      </c>
      <c r="E10" s="36">
        <v>302391</v>
      </c>
      <c r="F10" s="36"/>
      <c r="G10" s="36"/>
      <c r="H10" s="36"/>
      <c r="I10" s="36"/>
      <c r="J10" s="36"/>
      <c r="K10" s="36"/>
      <c r="L10" s="36"/>
      <c r="M10" s="36">
        <v>30035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272356</v>
      </c>
      <c r="Z10" s="9">
        <f t="shared" si="2"/>
        <v>0</v>
      </c>
      <c r="AA10" s="9">
        <f t="shared" si="3"/>
        <v>0</v>
      </c>
      <c r="AB10" s="36"/>
      <c r="AC10" s="38"/>
      <c r="AD10" s="9">
        <f t="shared" si="4"/>
        <v>0</v>
      </c>
      <c r="AE10" s="9">
        <f>M10+'01.03.2019'!AE10</f>
        <v>80614</v>
      </c>
      <c r="AF10" s="9">
        <f>N10+'01.03.2019'!AF10</f>
        <v>0</v>
      </c>
      <c r="AG10" s="9">
        <f>O10+'01.03.2019'!AG10</f>
        <v>0</v>
      </c>
      <c r="AH10" s="9">
        <f>P10+'01.03.2019'!AH10</f>
        <v>0</v>
      </c>
      <c r="AI10" s="1">
        <f t="shared" si="5"/>
        <v>26871</v>
      </c>
      <c r="AJ10" s="10">
        <f t="shared" si="6"/>
        <v>11.347772646783099</v>
      </c>
      <c r="AK10" s="10">
        <f t="shared" si="7"/>
        <v>10.135685311302147</v>
      </c>
    </row>
    <row r="11" spans="1:38" ht="24.75" customHeight="1" x14ac:dyDescent="0.25">
      <c r="A11" s="25" t="s">
        <v>3</v>
      </c>
      <c r="B11" s="25" t="s">
        <v>57</v>
      </c>
      <c r="C11" s="50">
        <f>'01.03.2019'!C11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0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M11+'01.03.2019'!AE11</f>
        <v>0</v>
      </c>
      <c r="AF11" s="9">
        <f>N11+'01.03.2019'!AF11</f>
        <v>0</v>
      </c>
      <c r="AG11" s="9">
        <f>O11+'01.03.2019'!AG11</f>
        <v>0</v>
      </c>
      <c r="AH11" s="9">
        <f>P11+'01.03.2019'!AH11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'01.03.2019'!C12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M12+'01.03.2019'!AE12</f>
        <v>0</v>
      </c>
      <c r="AF12" s="9">
        <f>N12+'01.03.2019'!AF12</f>
        <v>0</v>
      </c>
      <c r="AG12" s="9">
        <f>O12+'01.03.2019'!AG12</f>
        <v>0</v>
      </c>
      <c r="AH12" s="9">
        <f>P12+'01.03.2019'!AH12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'01.03.2019'!C13</f>
        <v>1963</v>
      </c>
      <c r="D13" s="1">
        <f t="shared" si="0"/>
        <v>163.58333333333334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M13+'01.03.2019'!AE13</f>
        <v>7</v>
      </c>
      <c r="AF13" s="9">
        <f>N13+'01.03.2019'!AF13</f>
        <v>0</v>
      </c>
      <c r="AG13" s="9">
        <f>O13+'01.03.2019'!AG13</f>
        <v>0</v>
      </c>
      <c r="AH13" s="9">
        <f>P13+'01.03.2019'!AH13</f>
        <v>0</v>
      </c>
      <c r="AI13" s="1">
        <f t="shared" si="5"/>
        <v>2</v>
      </c>
      <c r="AJ13" s="10">
        <f t="shared" si="6"/>
        <v>0</v>
      </c>
      <c r="AK13" s="10">
        <f t="shared" si="7"/>
        <v>0</v>
      </c>
    </row>
    <row r="14" spans="1:38" ht="31.5" customHeight="1" x14ac:dyDescent="0.25">
      <c r="A14" s="25" t="s">
        <v>19</v>
      </c>
      <c r="B14" s="25" t="s">
        <v>37</v>
      </c>
      <c r="C14" s="50">
        <f>'01.03.2019'!C14</f>
        <v>412907</v>
      </c>
      <c r="D14" s="1">
        <f t="shared" si="0"/>
        <v>34408.916666666664</v>
      </c>
      <c r="E14" s="36">
        <v>122985</v>
      </c>
      <c r="F14" s="36"/>
      <c r="G14" s="36"/>
      <c r="H14" s="36"/>
      <c r="I14" s="36"/>
      <c r="J14" s="36"/>
      <c r="K14" s="36"/>
      <c r="L14" s="36"/>
      <c r="M14" s="36">
        <v>32506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90479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M14+'01.03.2019'!AE14</f>
        <v>88400</v>
      </c>
      <c r="AF14" s="9">
        <f>N14+'01.03.2019'!AF14</f>
        <v>0</v>
      </c>
      <c r="AG14" s="9">
        <f>O14+'01.03.2019'!AG14</f>
        <v>0</v>
      </c>
      <c r="AH14" s="9">
        <f>P14+'01.03.2019'!AH14</f>
        <v>0</v>
      </c>
      <c r="AI14" s="1">
        <f t="shared" si="5"/>
        <v>29467</v>
      </c>
      <c r="AJ14" s="10">
        <f t="shared" si="6"/>
        <v>2.6295219020263643</v>
      </c>
      <c r="AK14" s="10">
        <f t="shared" si="7"/>
        <v>3.0705195642583227</v>
      </c>
    </row>
    <row r="15" spans="1:38" ht="31.5" customHeight="1" x14ac:dyDescent="0.25">
      <c r="A15" s="25" t="s">
        <v>19</v>
      </c>
      <c r="B15" s="25" t="s">
        <v>24</v>
      </c>
      <c r="C15" s="50">
        <f>'01.03.2019'!C15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M15+'01.03.2019'!AE15</f>
        <v>0</v>
      </c>
      <c r="AF15" s="9">
        <f>N15+'01.03.2019'!AF15</f>
        <v>0</v>
      </c>
      <c r="AG15" s="9">
        <f>O15+'01.03.2019'!AG15</f>
        <v>0</v>
      </c>
      <c r="AH15" s="9">
        <f>P15+'01.03.2019'!AH15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'01.03.2019'!C16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M16+'01.03.2019'!AE16</f>
        <v>0</v>
      </c>
      <c r="AF16" s="9">
        <f>N16+'01.03.2019'!AF16</f>
        <v>0</v>
      </c>
      <c r="AG16" s="9">
        <f>O16+'01.03.2019'!AG16</f>
        <v>0</v>
      </c>
      <c r="AH16" s="9">
        <f>P16+'01.03.2019'!AH16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'01.03.2019'!C17</f>
        <v>213593</v>
      </c>
      <c r="D17" s="1">
        <f t="shared" si="0"/>
        <v>17799.416666666668</v>
      </c>
      <c r="E17" s="36">
        <v>334788</v>
      </c>
      <c r="F17" s="36"/>
      <c r="G17" s="36"/>
      <c r="H17" s="36"/>
      <c r="I17" s="36"/>
      <c r="J17" s="36"/>
      <c r="K17" s="36"/>
      <c r="L17" s="36"/>
      <c r="M17" s="36">
        <v>15577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319211</v>
      </c>
      <c r="Z17" s="9">
        <f t="shared" si="2"/>
        <v>0</v>
      </c>
      <c r="AA17" s="9">
        <f t="shared" si="3"/>
        <v>0</v>
      </c>
      <c r="AB17" s="36"/>
      <c r="AC17" s="38"/>
      <c r="AD17" s="9">
        <f t="shared" si="4"/>
        <v>0</v>
      </c>
      <c r="AE17" s="9">
        <f>M17+'01.03.2019'!AE17</f>
        <v>37536</v>
      </c>
      <c r="AF17" s="9">
        <f>N17+'01.03.2019'!AF17</f>
        <v>0</v>
      </c>
      <c r="AG17" s="9">
        <f>O17+'01.03.2019'!AG17</f>
        <v>0</v>
      </c>
      <c r="AH17" s="9">
        <f>P17+'01.03.2019'!AH17</f>
        <v>0</v>
      </c>
      <c r="AI17" s="1">
        <f t="shared" si="5"/>
        <v>12512</v>
      </c>
      <c r="AJ17" s="10">
        <f t="shared" si="6"/>
        <v>17.933789965026943</v>
      </c>
      <c r="AK17" s="10">
        <f t="shared" si="7"/>
        <v>25.512388107416879</v>
      </c>
    </row>
    <row r="18" spans="1:37" ht="27.75" customHeight="1" x14ac:dyDescent="0.25">
      <c r="A18" s="25" t="s">
        <v>5</v>
      </c>
      <c r="B18" s="25" t="s">
        <v>27</v>
      </c>
      <c r="C18" s="50">
        <f>'01.03.2019'!C18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M18+'01.03.2019'!AE18</f>
        <v>0</v>
      </c>
      <c r="AF18" s="9">
        <f>N18+'01.03.2019'!AF18</f>
        <v>0</v>
      </c>
      <c r="AG18" s="9">
        <f>O18+'01.03.2019'!AG18</f>
        <v>0</v>
      </c>
      <c r="AH18" s="9">
        <f>P18+'01.03.2019'!AH18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'01.03.2019'!C19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M19+'01.03.2019'!AE19</f>
        <v>0</v>
      </c>
      <c r="AF19" s="9">
        <f>N19+'01.03.2019'!AF19</f>
        <v>0</v>
      </c>
      <c r="AG19" s="9">
        <f>O19+'01.03.2019'!AG19</f>
        <v>0</v>
      </c>
      <c r="AH19" s="9">
        <f>P19+'01.03.2019'!AH19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'01.03.2019'!C21</f>
        <v>11223</v>
      </c>
      <c r="D21" s="1">
        <f t="shared" si="0"/>
        <v>935.25</v>
      </c>
      <c r="E21" s="36">
        <v>6732</v>
      </c>
      <c r="F21" s="36"/>
      <c r="G21" s="36"/>
      <c r="H21" s="36"/>
      <c r="I21" s="36"/>
      <c r="J21" s="36"/>
      <c r="K21" s="36"/>
      <c r="L21" s="36"/>
      <c r="M21" s="36">
        <v>1114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5618</v>
      </c>
      <c r="Z21" s="9">
        <f t="shared" si="2"/>
        <v>0</v>
      </c>
      <c r="AA21" s="9">
        <f t="shared" si="3"/>
        <v>0</v>
      </c>
      <c r="AB21" s="36"/>
      <c r="AC21" s="38"/>
      <c r="AD21" s="9">
        <f t="shared" si="4"/>
        <v>0</v>
      </c>
      <c r="AE21" s="9">
        <f>M21+'01.03.2019'!AE21</f>
        <v>3560</v>
      </c>
      <c r="AF21" s="9">
        <f>N21+'01.03.2019'!AF21</f>
        <v>0</v>
      </c>
      <c r="AG21" s="9">
        <f>O21+'01.03.2019'!AG21</f>
        <v>0</v>
      </c>
      <c r="AH21" s="9">
        <f>P21+'01.03.2019'!AH21</f>
        <v>0</v>
      </c>
      <c r="AI21" s="1">
        <f t="shared" si="5"/>
        <v>1187</v>
      </c>
      <c r="AJ21" s="10">
        <f t="shared" si="6"/>
        <v>6.0069500133654099</v>
      </c>
      <c r="AK21" s="10">
        <f t="shared" si="7"/>
        <v>4.7329401853411959</v>
      </c>
    </row>
    <row r="22" spans="1:37" ht="33" customHeight="1" x14ac:dyDescent="0.25">
      <c r="A22" s="25" t="s">
        <v>91</v>
      </c>
      <c r="B22" s="25" t="s">
        <v>39</v>
      </c>
      <c r="C22" s="50">
        <f>'01.03.2019'!C22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M22+'01.03.2019'!AE22</f>
        <v>0</v>
      </c>
      <c r="AF22" s="9">
        <f>N22+'01.03.2019'!AF22</f>
        <v>0</v>
      </c>
      <c r="AG22" s="9">
        <f>O22+'01.03.2019'!AG22</f>
        <v>0</v>
      </c>
      <c r="AH22" s="9">
        <f>P22+'01.03.2019'!AH22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'01.03.2019'!C23</f>
        <v>230063</v>
      </c>
      <c r="D23" s="1">
        <f t="shared" si="0"/>
        <v>19171.916666666668</v>
      </c>
      <c r="E23" s="36">
        <v>51841</v>
      </c>
      <c r="F23" s="36"/>
      <c r="G23" s="36">
        <v>168424</v>
      </c>
      <c r="H23" s="36">
        <v>1412</v>
      </c>
      <c r="I23" s="36"/>
      <c r="J23" s="36"/>
      <c r="K23" s="36"/>
      <c r="L23" s="36"/>
      <c r="M23" s="36">
        <v>1919</v>
      </c>
      <c r="N23" s="36"/>
      <c r="O23" s="36">
        <v>14529</v>
      </c>
      <c r="P23" s="36">
        <v>240</v>
      </c>
      <c r="Q23" s="36"/>
      <c r="R23" s="36"/>
      <c r="S23" s="36"/>
      <c r="T23" s="36"/>
      <c r="U23" s="36"/>
      <c r="V23" s="36"/>
      <c r="W23" s="36"/>
      <c r="X23" s="36"/>
      <c r="Y23" s="9">
        <f t="shared" si="1"/>
        <v>49922</v>
      </c>
      <c r="Z23" s="9">
        <f t="shared" si="2"/>
        <v>0</v>
      </c>
      <c r="AA23" s="9">
        <f t="shared" si="3"/>
        <v>153895</v>
      </c>
      <c r="AB23" s="36"/>
      <c r="AC23" s="38"/>
      <c r="AD23" s="9">
        <f t="shared" si="4"/>
        <v>1172</v>
      </c>
      <c r="AE23" s="9">
        <f>M23+'01.03.2019'!AE23</f>
        <v>7262</v>
      </c>
      <c r="AF23" s="9">
        <f>N23+'01.03.2019'!AF23</f>
        <v>0</v>
      </c>
      <c r="AG23" s="9">
        <f>O23+'01.03.2019'!AG23</f>
        <v>43507</v>
      </c>
      <c r="AH23" s="9">
        <f>P23+'01.03.2019'!AH23</f>
        <v>1635</v>
      </c>
      <c r="AI23" s="1">
        <f t="shared" si="5"/>
        <v>16923</v>
      </c>
      <c r="AJ23" s="10">
        <f t="shared" si="6"/>
        <v>10.631018460160911</v>
      </c>
      <c r="AK23" s="10">
        <f t="shared" si="7"/>
        <v>12.043786562666194</v>
      </c>
    </row>
    <row r="24" spans="1:37" ht="31.5" customHeight="1" x14ac:dyDescent="0.25">
      <c r="A24" s="25" t="s">
        <v>85</v>
      </c>
      <c r="B24" s="25" t="s">
        <v>86</v>
      </c>
      <c r="C24" s="50">
        <f>'01.03.2019'!C24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M24+'01.03.2019'!AE24</f>
        <v>0</v>
      </c>
      <c r="AF24" s="9">
        <f>N24+'01.03.2019'!AF24</f>
        <v>0</v>
      </c>
      <c r="AG24" s="9">
        <f>O24+'01.03.2019'!AG24</f>
        <v>0</v>
      </c>
      <c r="AH24" s="9">
        <f>P24+'01.03.2019'!AH24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'01.03.2019'!C25</f>
        <v>23775</v>
      </c>
      <c r="D25" s="1">
        <f t="shared" si="0"/>
        <v>1981.25</v>
      </c>
      <c r="E25" s="36">
        <v>35001</v>
      </c>
      <c r="F25" s="36"/>
      <c r="G25" s="36"/>
      <c r="H25" s="36">
        <v>202</v>
      </c>
      <c r="I25" s="36"/>
      <c r="J25" s="36"/>
      <c r="K25" s="36"/>
      <c r="L25" s="36"/>
      <c r="M25" s="36">
        <v>17949</v>
      </c>
      <c r="N25" s="36"/>
      <c r="O25" s="36"/>
      <c r="P25" s="36">
        <v>202</v>
      </c>
      <c r="Q25" s="36"/>
      <c r="R25" s="36"/>
      <c r="S25" s="36"/>
      <c r="T25" s="36"/>
      <c r="U25" s="36"/>
      <c r="V25" s="36"/>
      <c r="W25" s="36"/>
      <c r="X25" s="36"/>
      <c r="Y25" s="9">
        <f t="shared" si="1"/>
        <v>17052</v>
      </c>
      <c r="Z25" s="9">
        <f t="shared" si="2"/>
        <v>0</v>
      </c>
      <c r="AA25" s="9">
        <f t="shared" si="3"/>
        <v>0</v>
      </c>
      <c r="AB25" s="36"/>
      <c r="AC25" s="38"/>
      <c r="AD25" s="9">
        <f t="shared" si="4"/>
        <v>0</v>
      </c>
      <c r="AE25" s="9">
        <f>M25+'01.03.2019'!AE25</f>
        <v>55832</v>
      </c>
      <c r="AF25" s="9">
        <f>N25+'01.03.2019'!AF25</f>
        <v>0</v>
      </c>
      <c r="AG25" s="9">
        <f>O25+'01.03.2019'!AG25</f>
        <v>0</v>
      </c>
      <c r="AH25" s="9">
        <f>P25+'01.03.2019'!AH25</f>
        <v>650</v>
      </c>
      <c r="AI25" s="1">
        <f t="shared" si="5"/>
        <v>18611</v>
      </c>
      <c r="AJ25" s="10">
        <f t="shared" si="6"/>
        <v>8.6066876971608828</v>
      </c>
      <c r="AK25" s="10">
        <f t="shared" si="7"/>
        <v>0.91623233571543705</v>
      </c>
    </row>
    <row r="26" spans="1:37" ht="27.75" customHeight="1" x14ac:dyDescent="0.25">
      <c r="A26" s="25" t="s">
        <v>8</v>
      </c>
      <c r="B26" s="25" t="s">
        <v>37</v>
      </c>
      <c r="C26" s="50">
        <f>'01.03.2019'!C26</f>
        <v>55475</v>
      </c>
      <c r="D26" s="1">
        <f t="shared" si="0"/>
        <v>4622.916666666667</v>
      </c>
      <c r="E26" s="36">
        <v>60167</v>
      </c>
      <c r="F26" s="36"/>
      <c r="G26" s="36"/>
      <c r="H26" s="36"/>
      <c r="I26" s="36"/>
      <c r="J26" s="36"/>
      <c r="K26" s="36"/>
      <c r="L26" s="36"/>
      <c r="M26" s="36">
        <v>3656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56511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M26+'01.03.2019'!AE26</f>
        <v>10188</v>
      </c>
      <c r="AF26" s="9">
        <f>N26+'01.03.2019'!AF26</f>
        <v>0</v>
      </c>
      <c r="AG26" s="9">
        <f>O26+'01.03.2019'!AG26</f>
        <v>0</v>
      </c>
      <c r="AH26" s="9">
        <f>P26+'01.03.2019'!AH26</f>
        <v>0</v>
      </c>
      <c r="AI26" s="1">
        <f t="shared" si="5"/>
        <v>3396</v>
      </c>
      <c r="AJ26" s="10">
        <f t="shared" si="6"/>
        <v>12.224100946372239</v>
      </c>
      <c r="AK26" s="10">
        <f t="shared" si="7"/>
        <v>16.640459363957596</v>
      </c>
    </row>
    <row r="27" spans="1:37" ht="27.75" customHeight="1" x14ac:dyDescent="0.25">
      <c r="A27" s="25" t="s">
        <v>8</v>
      </c>
      <c r="B27" s="25" t="s">
        <v>27</v>
      </c>
      <c r="C27" s="50">
        <f>'01.03.2019'!C27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M27+'01.03.2019'!AE27</f>
        <v>0</v>
      </c>
      <c r="AF27" s="9">
        <f>N27+'01.03.2019'!AF27</f>
        <v>0</v>
      </c>
      <c r="AG27" s="9">
        <f>O27+'01.03.2019'!AG27</f>
        <v>0</v>
      </c>
      <c r="AH27" s="9">
        <f>P27+'01.03.2019'!AH27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'01.03.2019'!C28</f>
        <v>168</v>
      </c>
      <c r="D28" s="1">
        <f t="shared" si="0"/>
        <v>14</v>
      </c>
      <c r="E28" s="36">
        <v>158</v>
      </c>
      <c r="F28" s="36"/>
      <c r="G28" s="36"/>
      <c r="H28" s="36"/>
      <c r="I28" s="36"/>
      <c r="J28" s="36"/>
      <c r="K28" s="36"/>
      <c r="L28" s="36"/>
      <c r="M28" s="36">
        <v>43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115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M28+'01.03.2019'!AE28</f>
        <v>62</v>
      </c>
      <c r="AF28" s="9">
        <f>N28+'01.03.2019'!AF28</f>
        <v>0</v>
      </c>
      <c r="AG28" s="9">
        <f>O28+'01.03.2019'!AG28</f>
        <v>0</v>
      </c>
      <c r="AH28" s="9">
        <f>P28+'01.03.2019'!AH28</f>
        <v>0</v>
      </c>
      <c r="AI28" s="1">
        <f t="shared" si="5"/>
        <v>21</v>
      </c>
      <c r="AJ28" s="10">
        <f t="shared" si="6"/>
        <v>8.2142857142857135</v>
      </c>
      <c r="AK28" s="10">
        <f t="shared" si="7"/>
        <v>5.4761904761904763</v>
      </c>
    </row>
    <row r="29" spans="1:37" ht="27.75" customHeight="1" x14ac:dyDescent="0.25">
      <c r="A29" s="25" t="s">
        <v>9</v>
      </c>
      <c r="B29" s="25" t="s">
        <v>24</v>
      </c>
      <c r="C29" s="50">
        <f>'01.03.2019'!C29</f>
        <v>32897</v>
      </c>
      <c r="D29" s="1">
        <f t="shared" si="0"/>
        <v>2741.4166666666665</v>
      </c>
      <c r="E29" s="36">
        <v>12147</v>
      </c>
      <c r="F29" s="36"/>
      <c r="G29" s="36">
        <v>190</v>
      </c>
      <c r="H29" s="36"/>
      <c r="I29" s="36"/>
      <c r="J29" s="36"/>
      <c r="K29" s="36"/>
      <c r="L29" s="36"/>
      <c r="M29" s="36">
        <v>1030</v>
      </c>
      <c r="N29" s="36"/>
      <c r="O29" s="36">
        <v>190</v>
      </c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11117</v>
      </c>
      <c r="Z29" s="9">
        <f t="shared" si="2"/>
        <v>0</v>
      </c>
      <c r="AA29" s="9">
        <f t="shared" si="3"/>
        <v>0</v>
      </c>
      <c r="AB29" s="36"/>
      <c r="AC29" s="38"/>
      <c r="AD29" s="9">
        <f t="shared" si="4"/>
        <v>0</v>
      </c>
      <c r="AE29" s="9">
        <f>M29+'01.03.2019'!AE29</f>
        <v>2503</v>
      </c>
      <c r="AF29" s="9">
        <f>N29+'01.03.2019'!AF29</f>
        <v>0</v>
      </c>
      <c r="AG29" s="9">
        <f>O29+'01.03.2019'!AG29</f>
        <v>1509</v>
      </c>
      <c r="AH29" s="9">
        <f>P29+'01.03.2019'!AH29</f>
        <v>163</v>
      </c>
      <c r="AI29" s="1">
        <f t="shared" si="5"/>
        <v>1337</v>
      </c>
      <c r="AJ29" s="10">
        <f t="shared" si="6"/>
        <v>4.0552026020609784</v>
      </c>
      <c r="AK29" s="10">
        <f t="shared" si="7"/>
        <v>8.3148840688107697</v>
      </c>
    </row>
    <row r="30" spans="1:37" ht="27.75" customHeight="1" x14ac:dyDescent="0.25">
      <c r="A30" s="25" t="s">
        <v>9</v>
      </c>
      <c r="B30" s="25" t="s">
        <v>27</v>
      </c>
      <c r="C30" s="50">
        <f>'01.03.2019'!C30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M30+'01.03.2019'!AE30</f>
        <v>0</v>
      </c>
      <c r="AF30" s="9">
        <f>N30+'01.03.2019'!AF30</f>
        <v>0</v>
      </c>
      <c r="AG30" s="9">
        <f>O30+'01.03.2019'!AG30</f>
        <v>0</v>
      </c>
      <c r="AH30" s="9">
        <f>P30+'01.03.2019'!AH30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'01.03.2019'!C31</f>
        <v>137</v>
      </c>
      <c r="D31" s="1">
        <f t="shared" si="0"/>
        <v>11.416666666666666</v>
      </c>
      <c r="E31" s="36">
        <v>104</v>
      </c>
      <c r="F31" s="36"/>
      <c r="G31" s="36"/>
      <c r="H31" s="36"/>
      <c r="I31" s="36"/>
      <c r="J31" s="36"/>
      <c r="K31" s="36"/>
      <c r="L31" s="36"/>
      <c r="M31" s="36">
        <v>10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M31+'01.03.2019'!AE31</f>
        <v>16</v>
      </c>
      <c r="AF31" s="9">
        <f>N31+'01.03.2019'!AF31</f>
        <v>0</v>
      </c>
      <c r="AG31" s="9">
        <f>O31+'01.03.2019'!AG31</f>
        <v>0</v>
      </c>
      <c r="AH31" s="9">
        <f>P31+'01.03.2019'!AH31</f>
        <v>0</v>
      </c>
      <c r="AI31" s="1">
        <f t="shared" si="5"/>
        <v>5</v>
      </c>
      <c r="AJ31" s="10">
        <f t="shared" si="6"/>
        <v>8.2335766423357661</v>
      </c>
      <c r="AK31" s="10">
        <f t="shared" si="7"/>
        <v>18.8</v>
      </c>
    </row>
    <row r="32" spans="1:37" ht="36.75" customHeight="1" x14ac:dyDescent="0.25">
      <c r="A32" s="25" t="s">
        <v>59</v>
      </c>
      <c r="B32" s="25" t="s">
        <v>60</v>
      </c>
      <c r="C32" s="50">
        <f>'01.03.2019'!C32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M32+'01.03.2019'!AE32</f>
        <v>17</v>
      </c>
      <c r="AF32" s="9">
        <f>N32+'01.03.2019'!AF32</f>
        <v>0</v>
      </c>
      <c r="AG32" s="9">
        <f>O32+'01.03.2019'!AG32</f>
        <v>0</v>
      </c>
      <c r="AH32" s="9">
        <f>P32+'01.03.2019'!AH32</f>
        <v>0</v>
      </c>
      <c r="AI32" s="1">
        <f t="shared" si="5"/>
        <v>6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'01.03.2019'!C33</f>
        <v>277650</v>
      </c>
      <c r="D33" s="1">
        <f t="shared" si="0"/>
        <v>23137.5</v>
      </c>
      <c r="E33" s="36">
        <v>13239.76</v>
      </c>
      <c r="F33" s="36"/>
      <c r="G33" s="36"/>
      <c r="H33" s="36"/>
      <c r="I33" s="41">
        <v>125840</v>
      </c>
      <c r="J33" s="36"/>
      <c r="K33" s="36"/>
      <c r="L33" s="36"/>
      <c r="M33" s="41">
        <v>9189.36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129890.40000000001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M33+'01.03.2019'!AE33</f>
        <v>61125.120000000003</v>
      </c>
      <c r="AF33" s="9">
        <f>N33+'01.03.2019'!AF33</f>
        <v>0</v>
      </c>
      <c r="AG33" s="9">
        <f>O33+'01.03.2019'!AG33</f>
        <v>2988</v>
      </c>
      <c r="AH33" s="9">
        <f>P33+'01.03.2019'!AH33</f>
        <v>2876</v>
      </c>
      <c r="AI33" s="1">
        <f t="shared" si="5"/>
        <v>21371</v>
      </c>
      <c r="AJ33" s="10">
        <f t="shared" si="6"/>
        <v>5.6138476499189629</v>
      </c>
      <c r="AK33" s="10">
        <f t="shared" si="7"/>
        <v>6.0778812409339764</v>
      </c>
    </row>
    <row r="34" spans="1:38" ht="31.5" customHeight="1" x14ac:dyDescent="0.25">
      <c r="A34" s="25" t="s">
        <v>11</v>
      </c>
      <c r="B34" s="25" t="s">
        <v>39</v>
      </c>
      <c r="C34" s="50">
        <f>'01.03.2019'!C34</f>
        <v>25699</v>
      </c>
      <c r="D34" s="1">
        <f t="shared" si="0"/>
        <v>2141.5833333333335</v>
      </c>
      <c r="E34" s="36">
        <v>28419</v>
      </c>
      <c r="F34" s="36"/>
      <c r="G34" s="36">
        <v>713</v>
      </c>
      <c r="H34" s="36"/>
      <c r="I34" s="36">
        <v>13531</v>
      </c>
      <c r="J34" s="36"/>
      <c r="K34" s="36"/>
      <c r="L34" s="36"/>
      <c r="M34" s="36">
        <v>933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41017</v>
      </c>
      <c r="Z34" s="9">
        <f t="shared" si="2"/>
        <v>0</v>
      </c>
      <c r="AA34" s="9">
        <f t="shared" si="3"/>
        <v>713</v>
      </c>
      <c r="AB34" s="36"/>
      <c r="AC34" s="38"/>
      <c r="AD34" s="9">
        <f t="shared" si="4"/>
        <v>0</v>
      </c>
      <c r="AE34" s="9">
        <f>M34+'01.03.2019'!AE34</f>
        <v>2290</v>
      </c>
      <c r="AF34" s="9">
        <f>N34+'01.03.2019'!AF34</f>
        <v>0</v>
      </c>
      <c r="AG34" s="9">
        <f>O34+'01.03.2019'!AG34</f>
        <v>345</v>
      </c>
      <c r="AH34" s="9">
        <f>P34+'01.03.2019'!AH34</f>
        <v>0</v>
      </c>
      <c r="AI34" s="1">
        <f t="shared" si="5"/>
        <v>878</v>
      </c>
      <c r="AJ34" s="10">
        <f t="shared" si="6"/>
        <v>19.485583096618544</v>
      </c>
      <c r="AK34" s="10">
        <f t="shared" si="7"/>
        <v>47.52847380410023</v>
      </c>
    </row>
    <row r="35" spans="1:38" ht="32.25" customHeight="1" x14ac:dyDescent="0.25">
      <c r="A35" s="25" t="s">
        <v>12</v>
      </c>
      <c r="B35" s="25" t="s">
        <v>28</v>
      </c>
      <c r="C35" s="50">
        <f>'01.03.2019'!C35</f>
        <v>70102</v>
      </c>
      <c r="D35" s="1">
        <f t="shared" si="0"/>
        <v>5841.833333333333</v>
      </c>
      <c r="E35" s="36">
        <v>6355</v>
      </c>
      <c r="F35" s="36"/>
      <c r="G35" s="36"/>
      <c r="H35" s="36"/>
      <c r="I35" s="36">
        <v>27825</v>
      </c>
      <c r="J35" s="36"/>
      <c r="K35" s="36"/>
      <c r="L35" s="36"/>
      <c r="M35" s="36">
        <v>1955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32225</v>
      </c>
      <c r="Z35" s="9">
        <f t="shared" si="2"/>
        <v>0</v>
      </c>
      <c r="AA35" s="9">
        <f t="shared" si="3"/>
        <v>0</v>
      </c>
      <c r="AB35" s="36"/>
      <c r="AC35" s="38"/>
      <c r="AD35" s="9">
        <f t="shared" si="4"/>
        <v>0</v>
      </c>
      <c r="AE35" s="9">
        <f>M35+'01.03.2019'!AE35</f>
        <v>6342</v>
      </c>
      <c r="AF35" s="9">
        <f>N35+'01.03.2019'!AF35</f>
        <v>0</v>
      </c>
      <c r="AG35" s="9">
        <f>O35+'01.03.2019'!AG35</f>
        <v>0</v>
      </c>
      <c r="AH35" s="9">
        <f>P35+'01.03.2019'!AH35</f>
        <v>0</v>
      </c>
      <c r="AI35" s="1">
        <f t="shared" si="5"/>
        <v>2114</v>
      </c>
      <c r="AJ35" s="10">
        <f t="shared" si="6"/>
        <v>5.5162477532738015</v>
      </c>
      <c r="AK35" s="10">
        <f t="shared" si="7"/>
        <v>15.243614001892148</v>
      </c>
    </row>
    <row r="36" spans="1:38" ht="31.5" customHeight="1" x14ac:dyDescent="0.25">
      <c r="A36" s="25" t="s">
        <v>29</v>
      </c>
      <c r="B36" s="25" t="s">
        <v>30</v>
      </c>
      <c r="C36" s="50">
        <f>'01.03.2019'!C36</f>
        <v>137</v>
      </c>
      <c r="D36" s="1">
        <f t="shared" si="0"/>
        <v>11.416666666666666</v>
      </c>
      <c r="E36" s="36">
        <v>208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208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M36+'01.03.2019'!AE36</f>
        <v>0</v>
      </c>
      <c r="AF36" s="9">
        <f>N36+'01.03.2019'!AF36</f>
        <v>0</v>
      </c>
      <c r="AG36" s="9">
        <f>O36+'01.03.2019'!AG36</f>
        <v>0</v>
      </c>
      <c r="AH36" s="9">
        <f>P36+'01.03.2019'!AH36</f>
        <v>0</v>
      </c>
      <c r="AI36" s="1">
        <f t="shared" si="5"/>
        <v>0</v>
      </c>
      <c r="AJ36" s="10">
        <f t="shared" si="6"/>
        <v>18.218978102189784</v>
      </c>
      <c r="AK36" s="10" t="e">
        <f t="shared" si="7"/>
        <v>#DIV/0!</v>
      </c>
    </row>
    <row r="37" spans="1:38" ht="29.25" customHeight="1" x14ac:dyDescent="0.25">
      <c r="A37" s="25" t="s">
        <v>26</v>
      </c>
      <c r="B37" s="25" t="s">
        <v>27</v>
      </c>
      <c r="C37" s="50">
        <f>'01.03.2019'!C37</f>
        <v>61177</v>
      </c>
      <c r="D37" s="1">
        <f t="shared" si="0"/>
        <v>5098.083333333333</v>
      </c>
      <c r="E37" s="36">
        <v>81796</v>
      </c>
      <c r="F37" s="36"/>
      <c r="G37" s="36"/>
      <c r="H37" s="36"/>
      <c r="I37" s="36"/>
      <c r="J37" s="36"/>
      <c r="K37" s="36"/>
      <c r="L37" s="36"/>
      <c r="M37" s="36">
        <v>360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81436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M37+'01.03.2019'!AE37</f>
        <v>957</v>
      </c>
      <c r="AF37" s="9">
        <f>N37+'01.03.2019'!AF37</f>
        <v>0</v>
      </c>
      <c r="AG37" s="9">
        <f>O37+'01.03.2019'!AG37</f>
        <v>0</v>
      </c>
      <c r="AH37" s="9">
        <f>P37+'01.03.2019'!AH37</f>
        <v>0</v>
      </c>
      <c r="AI37" s="1">
        <f t="shared" si="5"/>
        <v>319</v>
      </c>
      <c r="AJ37" s="10">
        <f t="shared" si="6"/>
        <v>15.973846380175557</v>
      </c>
      <c r="AK37" s="10">
        <f t="shared" si="7"/>
        <v>255.28526645768025</v>
      </c>
    </row>
    <row r="38" spans="1:38" ht="32.25" customHeight="1" x14ac:dyDescent="0.25">
      <c r="A38" s="25" t="s">
        <v>10</v>
      </c>
      <c r="B38" s="25" t="s">
        <v>38</v>
      </c>
      <c r="C38" s="50">
        <f>'01.03.2019'!C38</f>
        <v>19825</v>
      </c>
      <c r="D38" s="1">
        <f t="shared" si="0"/>
        <v>1652.0833333333333</v>
      </c>
      <c r="E38" s="36">
        <v>2071</v>
      </c>
      <c r="F38" s="36"/>
      <c r="G38" s="36"/>
      <c r="H38" s="36"/>
      <c r="I38" s="36"/>
      <c r="J38" s="36"/>
      <c r="K38" s="36"/>
      <c r="L38" s="36"/>
      <c r="M38" s="36">
        <v>740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1331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M38+'01.03.2019'!AE38</f>
        <v>18630</v>
      </c>
      <c r="AF38" s="9">
        <f>N38+'01.03.2019'!AF38</f>
        <v>0</v>
      </c>
      <c r="AG38" s="9">
        <f>O38+'01.03.2019'!AG38</f>
        <v>0</v>
      </c>
      <c r="AH38" s="9">
        <f>P38+'01.03.2019'!AH38</f>
        <v>0</v>
      </c>
      <c r="AI38" s="1">
        <f t="shared" si="5"/>
        <v>6210</v>
      </c>
      <c r="AJ38" s="10">
        <f t="shared" si="6"/>
        <v>0.80564943253467847</v>
      </c>
      <c r="AK38" s="10">
        <f t="shared" si="7"/>
        <v>0.21433172302737521</v>
      </c>
    </row>
    <row r="39" spans="1:38" ht="31.5" customHeight="1" x14ac:dyDescent="0.25">
      <c r="A39" s="25" t="s">
        <v>14</v>
      </c>
      <c r="B39" s="25" t="s">
        <v>38</v>
      </c>
      <c r="C39" s="50">
        <f>'01.03.2019'!C39</f>
        <v>178427</v>
      </c>
      <c r="D39" s="1">
        <f t="shared" si="0"/>
        <v>14868.916666666666</v>
      </c>
      <c r="E39" s="36">
        <v>4364</v>
      </c>
      <c r="F39" s="36"/>
      <c r="G39" s="36">
        <v>60965</v>
      </c>
      <c r="H39" s="36">
        <v>423</v>
      </c>
      <c r="I39" s="36"/>
      <c r="J39" s="36"/>
      <c r="K39" s="36"/>
      <c r="L39" s="36"/>
      <c r="M39" s="36">
        <v>2438</v>
      </c>
      <c r="N39" s="36"/>
      <c r="O39" s="36">
        <v>13458</v>
      </c>
      <c r="P39" s="36">
        <v>262</v>
      </c>
      <c r="Q39" s="36"/>
      <c r="R39" s="36"/>
      <c r="S39" s="36"/>
      <c r="T39" s="36"/>
      <c r="U39" s="36"/>
      <c r="V39" s="36"/>
      <c r="W39" s="36"/>
      <c r="X39" s="36"/>
      <c r="Y39" s="9">
        <f t="shared" si="1"/>
        <v>1926</v>
      </c>
      <c r="Z39" s="9">
        <f t="shared" si="2"/>
        <v>0</v>
      </c>
      <c r="AA39" s="9">
        <f t="shared" si="3"/>
        <v>47507</v>
      </c>
      <c r="AB39" s="36"/>
      <c r="AC39" s="38"/>
      <c r="AD39" s="9">
        <f t="shared" si="4"/>
        <v>161</v>
      </c>
      <c r="AE39" s="9">
        <f>M39+'01.03.2019'!AE39</f>
        <v>10605</v>
      </c>
      <c r="AF39" s="9">
        <f>N39+'01.03.2019'!AF39</f>
        <v>0</v>
      </c>
      <c r="AG39" s="9">
        <f>O39+'01.03.2019'!AG39</f>
        <v>19813</v>
      </c>
      <c r="AH39" s="9">
        <f>P39+'01.03.2019'!AH39</f>
        <v>1655</v>
      </c>
      <c r="AI39" s="1">
        <f t="shared" si="5"/>
        <v>10139</v>
      </c>
      <c r="AJ39" s="10">
        <f t="shared" si="6"/>
        <v>3.3245865255818909</v>
      </c>
      <c r="AK39" s="10">
        <f t="shared" si="7"/>
        <v>4.875530131176645</v>
      </c>
    </row>
    <row r="40" spans="1:38" ht="31.5" customHeight="1" x14ac:dyDescent="0.25">
      <c r="A40" s="25" t="s">
        <v>14</v>
      </c>
      <c r="B40" s="25" t="s">
        <v>86</v>
      </c>
      <c r="C40" s="50">
        <f>'01.03.2019'!C40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M40+'01.03.2019'!AE40</f>
        <v>0</v>
      </c>
      <c r="AF40" s="9">
        <f>N40+'01.03.2019'!AF40</f>
        <v>0</v>
      </c>
      <c r="AG40" s="9">
        <f>O40+'01.03.2019'!AG40</f>
        <v>0</v>
      </c>
      <c r="AH40" s="9">
        <f>P40+'01.03.2019'!AH40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'01.03.2019'!C41</f>
        <v>33174</v>
      </c>
      <c r="D41" s="1">
        <f t="shared" si="0"/>
        <v>2764.5</v>
      </c>
      <c r="E41" s="36">
        <v>4110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4110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M41+'01.03.2019'!AE41</f>
        <v>0</v>
      </c>
      <c r="AF41" s="9">
        <f>N41+'01.03.2019'!AF41</f>
        <v>0</v>
      </c>
      <c r="AG41" s="9">
        <f>O41+'01.03.2019'!AG41</f>
        <v>0</v>
      </c>
      <c r="AH41" s="9">
        <f>P41+'01.03.2019'!AH41</f>
        <v>0</v>
      </c>
      <c r="AI41" s="1">
        <f t="shared" si="5"/>
        <v>0</v>
      </c>
      <c r="AJ41" s="10">
        <f t="shared" si="6"/>
        <v>1.4867064568638091</v>
      </c>
      <c r="AK41" s="10" t="e">
        <f t="shared" si="7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'01.03.2019'!C42</f>
        <v>33172</v>
      </c>
      <c r="D42" s="1">
        <f t="shared" si="0"/>
        <v>2764.3333333333335</v>
      </c>
      <c r="E42" s="36">
        <v>4099</v>
      </c>
      <c r="F42" s="36"/>
      <c r="G42" s="36"/>
      <c r="H42" s="36"/>
      <c r="I42" s="36"/>
      <c r="J42" s="36"/>
      <c r="K42" s="36"/>
      <c r="L42" s="36"/>
      <c r="M42" s="36">
        <v>33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4066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M42+'01.03.2019'!AE42</f>
        <v>33</v>
      </c>
      <c r="AF42" s="9">
        <f>N42+'01.03.2019'!AF42</f>
        <v>0</v>
      </c>
      <c r="AG42" s="9">
        <f>O42+'01.03.2019'!AG42</f>
        <v>0</v>
      </c>
      <c r="AH42" s="9">
        <f>P42+'01.03.2019'!AH42</f>
        <v>0</v>
      </c>
      <c r="AI42" s="1">
        <f t="shared" si="5"/>
        <v>11</v>
      </c>
      <c r="AJ42" s="10">
        <f t="shared" si="6"/>
        <v>1.470879054624382</v>
      </c>
      <c r="AK42" s="10">
        <f t="shared" si="7"/>
        <v>369.63636363636363</v>
      </c>
    </row>
    <row r="43" spans="1:38" ht="39" customHeight="1" x14ac:dyDescent="0.25">
      <c r="A43" s="26" t="s">
        <v>92</v>
      </c>
      <c r="B43" s="27" t="s">
        <v>65</v>
      </c>
      <c r="C43" s="50">
        <f>'01.03.2019'!C43</f>
        <v>32815</v>
      </c>
      <c r="D43" s="1">
        <f t="shared" si="0"/>
        <v>2734.5833333333335</v>
      </c>
      <c r="E43" s="36">
        <v>8204</v>
      </c>
      <c r="F43" s="36"/>
      <c r="G43" s="36"/>
      <c r="H43" s="36"/>
      <c r="I43" s="36"/>
      <c r="J43" s="36"/>
      <c r="K43" s="36"/>
      <c r="L43" s="36"/>
      <c r="M43" s="36">
        <v>34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8170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M43+'01.03.2019'!AE43</f>
        <v>34</v>
      </c>
      <c r="AF43" s="9">
        <f>N43+'01.03.2019'!AF43</f>
        <v>0</v>
      </c>
      <c r="AG43" s="9">
        <f>O43+'01.03.2019'!AG43</f>
        <v>0</v>
      </c>
      <c r="AH43" s="9">
        <f>P43+'01.03.2019'!AH43</f>
        <v>0</v>
      </c>
      <c r="AI43" s="1">
        <f t="shared" si="5"/>
        <v>11</v>
      </c>
      <c r="AJ43" s="10">
        <f t="shared" si="6"/>
        <v>2.9876580831936614</v>
      </c>
      <c r="AK43" s="10">
        <f t="shared" si="7"/>
        <v>742.72727272727275</v>
      </c>
    </row>
    <row r="44" spans="1:38" ht="41.25" customHeight="1" x14ac:dyDescent="0.25">
      <c r="A44" s="26" t="s">
        <v>92</v>
      </c>
      <c r="B44" s="27" t="s">
        <v>64</v>
      </c>
      <c r="C44" s="50">
        <f>'01.03.2019'!C44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M44+'01.03.2019'!AE44</f>
        <v>0</v>
      </c>
      <c r="AF44" s="9">
        <f>N44+'01.03.2019'!AF44</f>
        <v>0</v>
      </c>
      <c r="AG44" s="9">
        <f>O44+'01.03.2019'!AG44</f>
        <v>0</v>
      </c>
      <c r="AH44" s="9">
        <f>P44+'01.03.2019'!AH44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'01.03.2019'!C45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M45+'01.03.2019'!AE45</f>
        <v>0</v>
      </c>
      <c r="AF45" s="9">
        <f>N45+'01.03.2019'!AF45</f>
        <v>0</v>
      </c>
      <c r="AG45" s="9">
        <f>O45+'01.03.2019'!AG45</f>
        <v>0</v>
      </c>
      <c r="AH45" s="9">
        <f>P45+'01.03.2019'!AH45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'01.03.2019'!C46</f>
        <v>15700</v>
      </c>
      <c r="D46" s="1">
        <f t="shared" si="0"/>
        <v>1308.3333333333333</v>
      </c>
      <c r="E46" s="36"/>
      <c r="F46" s="36">
        <v>12596</v>
      </c>
      <c r="G46" s="36"/>
      <c r="H46" s="36"/>
      <c r="I46" s="36"/>
      <c r="J46" s="36"/>
      <c r="K46" s="36"/>
      <c r="L46" s="36"/>
      <c r="M46" s="36"/>
      <c r="N46" s="36">
        <v>166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12430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M46+'01.03.2019'!AE46</f>
        <v>0</v>
      </c>
      <c r="AF46" s="9">
        <f>N46+'01.03.2019'!AF46</f>
        <v>166</v>
      </c>
      <c r="AG46" s="9">
        <f>O46+'01.03.2019'!AG46</f>
        <v>0</v>
      </c>
      <c r="AH46" s="9">
        <f>P46+'01.03.2019'!AH46</f>
        <v>0</v>
      </c>
      <c r="AI46" s="1">
        <f t="shared" si="5"/>
        <v>55</v>
      </c>
      <c r="AJ46" s="10">
        <f t="shared" si="6"/>
        <v>9.5006369426751593</v>
      </c>
      <c r="AK46" s="10">
        <f t="shared" si="7"/>
        <v>226</v>
      </c>
    </row>
    <row r="47" spans="1:38" ht="30.75" customHeight="1" x14ac:dyDescent="0.25">
      <c r="A47" s="26" t="s">
        <v>88</v>
      </c>
      <c r="B47" s="25" t="s">
        <v>89</v>
      </c>
      <c r="C47" s="50">
        <f>'01.03.2019'!C47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M47+'01.03.2019'!AE47</f>
        <v>0</v>
      </c>
      <c r="AF47" s="9">
        <f>N47+'01.03.2019'!AF47</f>
        <v>0</v>
      </c>
      <c r="AG47" s="9">
        <f>O47+'01.03.2019'!AG47</f>
        <v>0</v>
      </c>
      <c r="AH47" s="9">
        <f>P47+'01.03.2019'!AH47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'01.03.2019'!C49</f>
        <v>98548</v>
      </c>
      <c r="D49" s="1">
        <f t="shared" si="0"/>
        <v>8212.3333333333339</v>
      </c>
      <c r="E49" s="36">
        <v>99732</v>
      </c>
      <c r="F49" s="36"/>
      <c r="G49" s="36"/>
      <c r="H49" s="36"/>
      <c r="I49" s="36"/>
      <c r="J49" s="39"/>
      <c r="K49" s="39"/>
      <c r="L49" s="39"/>
      <c r="M49" s="36">
        <v>3321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96411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M49+'01.03.2019'!AE49</f>
        <v>16032</v>
      </c>
      <c r="AF49" s="9">
        <f>N49+'01.03.2019'!AF49</f>
        <v>0</v>
      </c>
      <c r="AG49" s="9">
        <f>O49+'01.03.2019'!AG49</f>
        <v>0</v>
      </c>
      <c r="AH49" s="9">
        <f>P49+'01.03.2019'!AH49</f>
        <v>0</v>
      </c>
      <c r="AI49" s="1">
        <f t="shared" si="5"/>
        <v>5344</v>
      </c>
      <c r="AJ49" s="10">
        <f t="shared" si="6"/>
        <v>11.739781629256807</v>
      </c>
      <c r="AK49" s="10">
        <f t="shared" si="7"/>
        <v>18.040980538922156</v>
      </c>
    </row>
    <row r="50" spans="1:37" ht="29.25" customHeight="1" x14ac:dyDescent="0.25">
      <c r="A50" s="25" t="s">
        <v>33</v>
      </c>
      <c r="B50" s="25" t="s">
        <v>43</v>
      </c>
      <c r="C50" s="50">
        <f>'01.03.2019'!C50</f>
        <v>2147</v>
      </c>
      <c r="D50" s="1">
        <f t="shared" si="0"/>
        <v>178.91666666666666</v>
      </c>
      <c r="E50" s="36"/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M50+'01.03.2019'!AE50</f>
        <v>0</v>
      </c>
      <c r="AF50" s="9">
        <f>N50+'01.03.2019'!AF50</f>
        <v>0</v>
      </c>
      <c r="AG50" s="9">
        <f>O50+'01.03.2019'!AG50</f>
        <v>0</v>
      </c>
      <c r="AH50" s="9">
        <f>P50+'01.03.2019'!AH50</f>
        <v>0</v>
      </c>
      <c r="AI50" s="1">
        <f t="shared" si="5"/>
        <v>0</v>
      </c>
      <c r="AJ50" s="10">
        <f t="shared" si="6"/>
        <v>0</v>
      </c>
      <c r="AK50" s="10" t="e">
        <f t="shared" si="7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'01.03.2019'!C51</f>
        <v>189226</v>
      </c>
      <c r="D51" s="1">
        <f t="shared" si="0"/>
        <v>15768.833333333334</v>
      </c>
      <c r="E51" s="36">
        <v>209945</v>
      </c>
      <c r="F51" s="36"/>
      <c r="G51" s="36"/>
      <c r="H51" s="36"/>
      <c r="I51" s="36"/>
      <c r="J51" s="39"/>
      <c r="K51" s="39"/>
      <c r="L51" s="39"/>
      <c r="M51" s="36">
        <v>3896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206049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M51+'01.03.2019'!AE51</f>
        <v>15529</v>
      </c>
      <c r="AF51" s="9">
        <f>N51+'01.03.2019'!AF51</f>
        <v>0</v>
      </c>
      <c r="AG51" s="9">
        <f>O51+'01.03.2019'!AG51</f>
        <v>0</v>
      </c>
      <c r="AH51" s="9">
        <f>P51+'01.03.2019'!AH51</f>
        <v>0</v>
      </c>
      <c r="AI51" s="1">
        <f t="shared" si="5"/>
        <v>5176</v>
      </c>
      <c r="AJ51" s="10">
        <f t="shared" si="6"/>
        <v>13.066851278365553</v>
      </c>
      <c r="AK51" s="10">
        <f t="shared" si="7"/>
        <v>39.808539412673881</v>
      </c>
    </row>
    <row r="52" spans="1:37" ht="30.75" customHeight="1" x14ac:dyDescent="0.25">
      <c r="A52" s="28" t="s">
        <v>16</v>
      </c>
      <c r="B52" s="28" t="s">
        <v>32</v>
      </c>
      <c r="C52" s="50">
        <f>'01.03.2019'!C52</f>
        <v>3741</v>
      </c>
      <c r="D52" s="1">
        <f t="shared" si="0"/>
        <v>311.75</v>
      </c>
      <c r="E52" s="36">
        <v>1600</v>
      </c>
      <c r="F52" s="36"/>
      <c r="G52" s="36"/>
      <c r="H52" s="36"/>
      <c r="I52" s="36"/>
      <c r="J52" s="39"/>
      <c r="K52" s="39"/>
      <c r="L52" s="39"/>
      <c r="M52" s="36"/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1600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M52+'01.03.2019'!AE52</f>
        <v>0</v>
      </c>
      <c r="AF52" s="9">
        <f>N52+'01.03.2019'!AF52</f>
        <v>0</v>
      </c>
      <c r="AG52" s="9">
        <f>O52+'01.03.2019'!AG52</f>
        <v>0</v>
      </c>
      <c r="AH52" s="9">
        <f>P52+'01.03.2019'!AH52</f>
        <v>0</v>
      </c>
      <c r="AI52" s="1">
        <f t="shared" si="5"/>
        <v>0</v>
      </c>
      <c r="AJ52" s="10">
        <f t="shared" si="6"/>
        <v>5.1323175621491579</v>
      </c>
      <c r="AK52" s="10" t="e">
        <f t="shared" si="7"/>
        <v>#DIV/0!</v>
      </c>
    </row>
    <row r="53" spans="1:37" ht="15.75" customHeight="1" x14ac:dyDescent="0.3">
      <c r="A53" s="73" t="s">
        <v>118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119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75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x14ac:dyDescent="0.25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25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x14ac:dyDescent="0.25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25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x14ac:dyDescent="0.25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25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x14ac:dyDescent="0.25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25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x14ac:dyDescent="0.25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25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x14ac:dyDescent="0.25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25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sL/ywGMl4TLULS10JToTEKJoa0l7vFV83L16hz/0A/iYqsCpprifr9hH5BC0B2XwVnjiHuaCaVzFhix3XJ7XBw==" saltValue="SPQpHbt0MKgnXIvSbzzvbg==" spinCount="100000" sheet="1" formatCells="0" selectLockedCells="1"/>
  <mergeCells count="21">
    <mergeCell ref="A54:AK54"/>
    <mergeCell ref="A20:B20"/>
    <mergeCell ref="A48:B48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53:C53"/>
    <mergeCell ref="A1:F1"/>
    <mergeCell ref="A2:A3"/>
    <mergeCell ref="B2:B3"/>
    <mergeCell ref="C2:C3"/>
    <mergeCell ref="D2:D3"/>
  </mergeCells>
  <pageMargins left="0.39370078740157483" right="0" top="0.39370078740157483" bottom="0.19685039370078741" header="0.15748031496062992" footer="0.15748031496062992"/>
  <pageSetup paperSize="9" scale="31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'01.03.2019'!Y6</xm:f>
            <x14:dxf/>
          </x14:cfRule>
          <xm:sqref>E6:G19 E21:G47 E49:G52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'01.03.2019'!AD6</xm:f>
            <x14:dxf/>
          </x14:cfRule>
          <xm:sqref>H6:H19 H21:H47 H49:H52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45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A53" sqref="A53:S53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285156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83" t="s">
        <v>117</v>
      </c>
      <c r="B1" s="84"/>
      <c r="C1" s="84"/>
      <c r="D1" s="84"/>
      <c r="E1" s="84"/>
      <c r="F1" s="84"/>
      <c r="G1" s="43">
        <v>43586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'01.04.2019'!C6</f>
        <v>113918</v>
      </c>
      <c r="D6" s="1">
        <f>C6/12</f>
        <v>9493.1666666666661</v>
      </c>
      <c r="E6" s="36">
        <v>140425</v>
      </c>
      <c r="F6" s="36"/>
      <c r="G6" s="36"/>
      <c r="H6" s="36"/>
      <c r="I6" s="36"/>
      <c r="J6" s="40"/>
      <c r="K6" s="36"/>
      <c r="L6" s="36"/>
      <c r="M6" s="36">
        <v>8448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131977</v>
      </c>
      <c r="Z6" s="9">
        <f>(F6+J6)-N6</f>
        <v>0</v>
      </c>
      <c r="AA6" s="9">
        <f>(G6+K6+U6+W6)-O6-R6-X6</f>
        <v>0</v>
      </c>
      <c r="AB6" s="36"/>
      <c r="AC6" s="38"/>
      <c r="AD6" s="9">
        <f>(H6+L6+V6+X6)-S6-P6-W6</f>
        <v>0</v>
      </c>
      <c r="AE6" s="9">
        <f>M6+'01.04.2019'!AE6</f>
        <v>40168</v>
      </c>
      <c r="AF6" s="9">
        <f>N6+'01.04.2019'!AF6</f>
        <v>0</v>
      </c>
      <c r="AG6" s="9">
        <f>O6+'01.04.2019'!AG6</f>
        <v>0</v>
      </c>
      <c r="AH6" s="9">
        <f>P6+'01.04.2019'!AH6</f>
        <v>0</v>
      </c>
      <c r="AI6" s="1">
        <f>ROUND((AE6+AF6+AG6)/$AL$3,0)</f>
        <v>10042</v>
      </c>
      <c r="AJ6" s="10">
        <f>(Y6+Z6+AA6)/D6</f>
        <v>13.90231570076722</v>
      </c>
      <c r="AK6" s="10">
        <f>(Y6+Z6+AA6)/AI6</f>
        <v>13.14250149372635</v>
      </c>
    </row>
    <row r="7" spans="1:38" ht="25.5" customHeight="1" x14ac:dyDescent="0.25">
      <c r="A7" s="25" t="s">
        <v>2</v>
      </c>
      <c r="B7" s="25" t="s">
        <v>35</v>
      </c>
      <c r="C7" s="50">
        <f>'01.04.2019'!C7</f>
        <v>990944</v>
      </c>
      <c r="D7" s="1">
        <f t="shared" ref="D7:D51" si="0">C7/12</f>
        <v>82578.666666666672</v>
      </c>
      <c r="E7" s="36">
        <v>1892663</v>
      </c>
      <c r="F7" s="36"/>
      <c r="G7" s="36"/>
      <c r="H7" s="36"/>
      <c r="I7" s="36"/>
      <c r="J7" s="36"/>
      <c r="K7" s="36"/>
      <c r="L7" s="36"/>
      <c r="M7" s="36">
        <v>23543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1869120</v>
      </c>
      <c r="Z7" s="9">
        <f t="shared" ref="Z7:Z52" si="2">(F7+J7)-N7</f>
        <v>0</v>
      </c>
      <c r="AA7" s="9">
        <f t="shared" ref="AA7:AA52" si="3">(G7+K7+U7+W7)-O7-R7-X7</f>
        <v>0</v>
      </c>
      <c r="AB7" s="36"/>
      <c r="AC7" s="38"/>
      <c r="AD7" s="9">
        <f t="shared" ref="AD7:AD52" si="4">(H7+L7+V7+X7)-S7-P7-W7</f>
        <v>0</v>
      </c>
      <c r="AE7" s="9">
        <f>M7+'01.04.2019'!AE7</f>
        <v>65053</v>
      </c>
      <c r="AF7" s="9">
        <f>N7+'01.04.2019'!AF7</f>
        <v>0</v>
      </c>
      <c r="AG7" s="9">
        <f>O7+'01.04.2019'!AG7</f>
        <v>0</v>
      </c>
      <c r="AH7" s="9">
        <f>P7+'01.04.2019'!AH7</f>
        <v>0</v>
      </c>
      <c r="AI7" s="1">
        <f t="shared" ref="AI7:AI52" si="5">ROUND((AE7+AF7+AG7)/$AL$3,0)</f>
        <v>16263</v>
      </c>
      <c r="AJ7" s="10">
        <f t="shared" ref="AJ7:AJ52" si="6">(Y7+Z7+AA7)/D7</f>
        <v>22.634417282914068</v>
      </c>
      <c r="AK7" s="10">
        <f t="shared" ref="AK7:AK52" si="7">(Y7+Z7+AA7)/AI7</f>
        <v>114.93082457111234</v>
      </c>
    </row>
    <row r="8" spans="1:38" ht="29.25" customHeight="1" x14ac:dyDescent="0.25">
      <c r="A8" s="25" t="s">
        <v>2</v>
      </c>
      <c r="B8" s="25" t="s">
        <v>40</v>
      </c>
      <c r="C8" s="50">
        <f>'01.04.2019'!C8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M8+'01.04.2019'!AE8</f>
        <v>0</v>
      </c>
      <c r="AF8" s="9">
        <f>N8+'01.04.2019'!AF8</f>
        <v>0</v>
      </c>
      <c r="AG8" s="9">
        <f>O8+'01.04.2019'!AG8</f>
        <v>0</v>
      </c>
      <c r="AH8" s="9">
        <f>P8+'01.04.2019'!AH8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'01.04.2019'!C9</f>
        <v>1266</v>
      </c>
      <c r="D9" s="1">
        <f t="shared" si="0"/>
        <v>105.5</v>
      </c>
      <c r="E9" s="36">
        <v>2483</v>
      </c>
      <c r="F9" s="36"/>
      <c r="G9" s="36"/>
      <c r="H9" s="36"/>
      <c r="I9" s="36"/>
      <c r="J9" s="36"/>
      <c r="K9" s="36"/>
      <c r="L9" s="36"/>
      <c r="M9" s="36">
        <v>13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2470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>M9+'01.04.2019'!AE9</f>
        <v>50</v>
      </c>
      <c r="AF9" s="9">
        <f>N9+'01.04.2019'!AF9</f>
        <v>0</v>
      </c>
      <c r="AG9" s="9">
        <f>O9+'01.04.2019'!AG9</f>
        <v>0</v>
      </c>
      <c r="AH9" s="9">
        <f>P9+'01.04.2019'!AH9</f>
        <v>0</v>
      </c>
      <c r="AI9" s="1">
        <f t="shared" si="5"/>
        <v>13</v>
      </c>
      <c r="AJ9" s="10">
        <f t="shared" si="6"/>
        <v>23.412322274881518</v>
      </c>
      <c r="AK9" s="10">
        <f t="shared" si="7"/>
        <v>190</v>
      </c>
    </row>
    <row r="10" spans="1:38" ht="31.5" customHeight="1" x14ac:dyDescent="0.25">
      <c r="A10" s="25" t="s">
        <v>3</v>
      </c>
      <c r="B10" s="25" t="s">
        <v>36</v>
      </c>
      <c r="C10" s="50">
        <f>'01.04.2019'!C10</f>
        <v>288010</v>
      </c>
      <c r="D10" s="1">
        <f t="shared" si="0"/>
        <v>24000.833333333332</v>
      </c>
      <c r="E10" s="36">
        <v>272356</v>
      </c>
      <c r="F10" s="36"/>
      <c r="G10" s="36"/>
      <c r="H10" s="36"/>
      <c r="I10" s="36"/>
      <c r="J10" s="36"/>
      <c r="K10" s="36"/>
      <c r="L10" s="36"/>
      <c r="M10" s="36">
        <v>33881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238475</v>
      </c>
      <c r="Z10" s="9">
        <f t="shared" si="2"/>
        <v>0</v>
      </c>
      <c r="AA10" s="9">
        <f t="shared" si="3"/>
        <v>0</v>
      </c>
      <c r="AB10" s="36">
        <v>12365</v>
      </c>
      <c r="AC10" s="38">
        <v>43616</v>
      </c>
      <c r="AD10" s="9">
        <f t="shared" si="4"/>
        <v>0</v>
      </c>
      <c r="AE10" s="9">
        <f>M10+'01.04.2019'!AE10</f>
        <v>114495</v>
      </c>
      <c r="AF10" s="9">
        <f>N10+'01.04.2019'!AF10</f>
        <v>0</v>
      </c>
      <c r="AG10" s="9">
        <f>O10+'01.04.2019'!AG10</f>
        <v>0</v>
      </c>
      <c r="AH10" s="9">
        <f>P10+'01.04.2019'!AH10</f>
        <v>0</v>
      </c>
      <c r="AI10" s="1">
        <f t="shared" si="5"/>
        <v>28624</v>
      </c>
      <c r="AJ10" s="10">
        <f t="shared" si="6"/>
        <v>9.9361133293982853</v>
      </c>
      <c r="AK10" s="10">
        <f t="shared" si="7"/>
        <v>8.3312954164337611</v>
      </c>
    </row>
    <row r="11" spans="1:38" ht="24.75" customHeight="1" x14ac:dyDescent="0.25">
      <c r="A11" s="25" t="s">
        <v>3</v>
      </c>
      <c r="B11" s="25" t="s">
        <v>57</v>
      </c>
      <c r="C11" s="50">
        <f>'01.04.2019'!C11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0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M11+'01.04.2019'!AE11</f>
        <v>0</v>
      </c>
      <c r="AF11" s="9">
        <f>N11+'01.04.2019'!AF11</f>
        <v>0</v>
      </c>
      <c r="AG11" s="9">
        <f>O11+'01.04.2019'!AG11</f>
        <v>0</v>
      </c>
      <c r="AH11" s="9">
        <f>P11+'01.04.2019'!AH11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'01.04.2019'!C12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M12+'01.04.2019'!AE12</f>
        <v>0</v>
      </c>
      <c r="AF12" s="9">
        <f>N12+'01.04.2019'!AF12</f>
        <v>0</v>
      </c>
      <c r="AG12" s="9">
        <f>O12+'01.04.2019'!AG12</f>
        <v>0</v>
      </c>
      <c r="AH12" s="9">
        <f>P12+'01.04.2019'!AH12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'01.04.2019'!C13</f>
        <v>1963</v>
      </c>
      <c r="D13" s="1">
        <f t="shared" si="0"/>
        <v>163.58333333333334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M13+'01.04.2019'!AE13</f>
        <v>7</v>
      </c>
      <c r="AF13" s="9">
        <f>N13+'01.04.2019'!AF13</f>
        <v>0</v>
      </c>
      <c r="AG13" s="9">
        <f>O13+'01.04.2019'!AG13</f>
        <v>0</v>
      </c>
      <c r="AH13" s="9">
        <f>P13+'01.04.2019'!AH13</f>
        <v>0</v>
      </c>
      <c r="AI13" s="1">
        <f t="shared" si="5"/>
        <v>2</v>
      </c>
      <c r="AJ13" s="10">
        <f t="shared" si="6"/>
        <v>0</v>
      </c>
      <c r="AK13" s="10">
        <f t="shared" si="7"/>
        <v>0</v>
      </c>
    </row>
    <row r="14" spans="1:38" ht="31.5" customHeight="1" x14ac:dyDescent="0.25">
      <c r="A14" s="25" t="s">
        <v>19</v>
      </c>
      <c r="B14" s="25" t="s">
        <v>37</v>
      </c>
      <c r="C14" s="50">
        <f>'01.04.2019'!C14</f>
        <v>412907</v>
      </c>
      <c r="D14" s="1">
        <f t="shared" si="0"/>
        <v>34408.916666666664</v>
      </c>
      <c r="E14" s="36">
        <v>90479</v>
      </c>
      <c r="F14" s="36"/>
      <c r="G14" s="36"/>
      <c r="H14" s="36"/>
      <c r="I14" s="36"/>
      <c r="J14" s="36"/>
      <c r="K14" s="36"/>
      <c r="L14" s="36"/>
      <c r="M14" s="36">
        <v>33339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57140</v>
      </c>
      <c r="Z14" s="9">
        <f t="shared" si="2"/>
        <v>0</v>
      </c>
      <c r="AA14" s="9">
        <f t="shared" si="3"/>
        <v>0</v>
      </c>
      <c r="AB14" s="36">
        <v>15680</v>
      </c>
      <c r="AC14" s="38">
        <v>43616</v>
      </c>
      <c r="AD14" s="9">
        <f t="shared" si="4"/>
        <v>0</v>
      </c>
      <c r="AE14" s="9">
        <f>M14+'01.04.2019'!AE14</f>
        <v>121739</v>
      </c>
      <c r="AF14" s="9">
        <f>N14+'01.04.2019'!AF14</f>
        <v>0</v>
      </c>
      <c r="AG14" s="9">
        <f>O14+'01.04.2019'!AG14</f>
        <v>0</v>
      </c>
      <c r="AH14" s="9">
        <f>P14+'01.04.2019'!AH14</f>
        <v>0</v>
      </c>
      <c r="AI14" s="1">
        <f t="shared" si="5"/>
        <v>30435</v>
      </c>
      <c r="AJ14" s="10">
        <f t="shared" si="6"/>
        <v>1.6606160709312268</v>
      </c>
      <c r="AK14" s="10">
        <f t="shared" si="7"/>
        <v>1.8774437325447675</v>
      </c>
    </row>
    <row r="15" spans="1:38" ht="31.5" customHeight="1" x14ac:dyDescent="0.25">
      <c r="A15" s="25" t="s">
        <v>19</v>
      </c>
      <c r="B15" s="25" t="s">
        <v>24</v>
      </c>
      <c r="C15" s="50">
        <f>'01.04.2019'!C15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M15+'01.04.2019'!AE15</f>
        <v>0</v>
      </c>
      <c r="AF15" s="9">
        <f>N15+'01.04.2019'!AF15</f>
        <v>0</v>
      </c>
      <c r="AG15" s="9">
        <f>O15+'01.04.2019'!AG15</f>
        <v>0</v>
      </c>
      <c r="AH15" s="9">
        <f>P15+'01.04.2019'!AH15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'01.04.2019'!C16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M16+'01.04.2019'!AE16</f>
        <v>0</v>
      </c>
      <c r="AF16" s="9">
        <f>N16+'01.04.2019'!AF16</f>
        <v>0</v>
      </c>
      <c r="AG16" s="9">
        <f>O16+'01.04.2019'!AG16</f>
        <v>0</v>
      </c>
      <c r="AH16" s="9">
        <f>P16+'01.04.2019'!AH16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'01.04.2019'!C17</f>
        <v>213593</v>
      </c>
      <c r="D17" s="1">
        <f t="shared" si="0"/>
        <v>17799.416666666668</v>
      </c>
      <c r="E17" s="36">
        <v>319211</v>
      </c>
      <c r="F17" s="36"/>
      <c r="G17" s="36"/>
      <c r="H17" s="36"/>
      <c r="I17" s="36"/>
      <c r="J17" s="36"/>
      <c r="K17" s="36"/>
      <c r="L17" s="36"/>
      <c r="M17" s="36">
        <v>14600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304611</v>
      </c>
      <c r="Z17" s="9">
        <f t="shared" si="2"/>
        <v>0</v>
      </c>
      <c r="AA17" s="9">
        <f t="shared" si="3"/>
        <v>0</v>
      </c>
      <c r="AB17" s="36">
        <v>12</v>
      </c>
      <c r="AC17" s="38">
        <v>43799</v>
      </c>
      <c r="AD17" s="9">
        <f t="shared" si="4"/>
        <v>0</v>
      </c>
      <c r="AE17" s="9">
        <f>M17+'01.04.2019'!AE17</f>
        <v>52136</v>
      </c>
      <c r="AF17" s="9">
        <f>N17+'01.04.2019'!AF17</f>
        <v>0</v>
      </c>
      <c r="AG17" s="9">
        <f>O17+'01.04.2019'!AG17</f>
        <v>0</v>
      </c>
      <c r="AH17" s="9">
        <f>P17+'01.04.2019'!AH17</f>
        <v>0</v>
      </c>
      <c r="AI17" s="1">
        <f t="shared" si="5"/>
        <v>13034</v>
      </c>
      <c r="AJ17" s="10">
        <f t="shared" si="6"/>
        <v>17.113538365021324</v>
      </c>
      <c r="AK17" s="10">
        <f t="shared" si="7"/>
        <v>23.370492557925427</v>
      </c>
    </row>
    <row r="18" spans="1:37" ht="27.75" customHeight="1" x14ac:dyDescent="0.25">
      <c r="A18" s="25" t="s">
        <v>5</v>
      </c>
      <c r="B18" s="25" t="s">
        <v>27</v>
      </c>
      <c r="C18" s="50">
        <f>'01.04.2019'!C18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M18+'01.04.2019'!AE18</f>
        <v>0</v>
      </c>
      <c r="AF18" s="9">
        <f>N18+'01.04.2019'!AF18</f>
        <v>0</v>
      </c>
      <c r="AG18" s="9">
        <f>O18+'01.04.2019'!AG18</f>
        <v>0</v>
      </c>
      <c r="AH18" s="9">
        <f>P18+'01.04.2019'!AH18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'01.04.2019'!C19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M19+'01.04.2019'!AE19</f>
        <v>0</v>
      </c>
      <c r="AF19" s="9">
        <f>N19+'01.04.2019'!AF19</f>
        <v>0</v>
      </c>
      <c r="AG19" s="9">
        <f>O19+'01.04.2019'!AG19</f>
        <v>0</v>
      </c>
      <c r="AH19" s="9">
        <f>P19+'01.04.2019'!AH19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'01.04.2019'!C21</f>
        <v>11223</v>
      </c>
      <c r="D21" s="1">
        <f t="shared" si="0"/>
        <v>935.25</v>
      </c>
      <c r="E21" s="36">
        <v>5618</v>
      </c>
      <c r="F21" s="36"/>
      <c r="G21" s="36"/>
      <c r="H21" s="36"/>
      <c r="I21" s="36"/>
      <c r="J21" s="36"/>
      <c r="K21" s="36"/>
      <c r="L21" s="36"/>
      <c r="M21" s="36">
        <v>1161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4457</v>
      </c>
      <c r="Z21" s="9">
        <f t="shared" si="2"/>
        <v>0</v>
      </c>
      <c r="AA21" s="9">
        <f t="shared" si="3"/>
        <v>0</v>
      </c>
      <c r="AB21" s="36">
        <v>83</v>
      </c>
      <c r="AC21" s="38">
        <v>43799</v>
      </c>
      <c r="AD21" s="9">
        <f t="shared" si="4"/>
        <v>0</v>
      </c>
      <c r="AE21" s="9">
        <f>M21+'01.04.2019'!AE21</f>
        <v>4721</v>
      </c>
      <c r="AF21" s="9">
        <f>N21+'01.04.2019'!AF21</f>
        <v>0</v>
      </c>
      <c r="AG21" s="9">
        <f>O21+'01.04.2019'!AG21</f>
        <v>0</v>
      </c>
      <c r="AH21" s="9">
        <f>P21+'01.04.2019'!AH21</f>
        <v>0</v>
      </c>
      <c r="AI21" s="1">
        <f t="shared" si="5"/>
        <v>1180</v>
      </c>
      <c r="AJ21" s="10">
        <f t="shared" si="6"/>
        <v>4.7655707030205825</v>
      </c>
      <c r="AK21" s="10">
        <f t="shared" si="7"/>
        <v>3.7771186440677966</v>
      </c>
    </row>
    <row r="22" spans="1:37" ht="33" customHeight="1" x14ac:dyDescent="0.25">
      <c r="A22" s="25" t="s">
        <v>91</v>
      </c>
      <c r="B22" s="25" t="s">
        <v>39</v>
      </c>
      <c r="C22" s="50">
        <f>'01.04.2019'!C22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M22+'01.04.2019'!AE22</f>
        <v>0</v>
      </c>
      <c r="AF22" s="9">
        <f>N22+'01.04.2019'!AF22</f>
        <v>0</v>
      </c>
      <c r="AG22" s="9">
        <f>O22+'01.04.2019'!AG22</f>
        <v>0</v>
      </c>
      <c r="AH22" s="9">
        <f>P22+'01.04.2019'!AH22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'01.04.2019'!C23</f>
        <v>230063</v>
      </c>
      <c r="D23" s="1">
        <f t="shared" si="0"/>
        <v>19171.916666666668</v>
      </c>
      <c r="E23" s="36">
        <v>49922</v>
      </c>
      <c r="F23" s="36"/>
      <c r="G23" s="36">
        <v>153895</v>
      </c>
      <c r="H23" s="36">
        <v>1172</v>
      </c>
      <c r="I23" s="36"/>
      <c r="J23" s="36"/>
      <c r="K23" s="36"/>
      <c r="L23" s="36"/>
      <c r="M23" s="36">
        <v>1493</v>
      </c>
      <c r="N23" s="36"/>
      <c r="O23" s="36">
        <v>14458</v>
      </c>
      <c r="P23" s="36">
        <v>369</v>
      </c>
      <c r="Q23" s="36"/>
      <c r="R23" s="36"/>
      <c r="S23" s="36"/>
      <c r="T23" s="36"/>
      <c r="U23" s="36"/>
      <c r="V23" s="36"/>
      <c r="W23" s="36"/>
      <c r="X23" s="36"/>
      <c r="Y23" s="9">
        <f t="shared" si="1"/>
        <v>48429</v>
      </c>
      <c r="Z23" s="9">
        <f t="shared" si="2"/>
        <v>0</v>
      </c>
      <c r="AA23" s="9">
        <f t="shared" si="3"/>
        <v>139437</v>
      </c>
      <c r="AB23" s="36"/>
      <c r="AC23" s="38"/>
      <c r="AD23" s="9">
        <f t="shared" si="4"/>
        <v>803</v>
      </c>
      <c r="AE23" s="9">
        <f>M23+'01.04.2019'!AE23</f>
        <v>8755</v>
      </c>
      <c r="AF23" s="9">
        <f>N23+'01.04.2019'!AF23</f>
        <v>0</v>
      </c>
      <c r="AG23" s="9">
        <f>O23+'01.04.2019'!AG23</f>
        <v>57965</v>
      </c>
      <c r="AH23" s="9">
        <f>P23+'01.04.2019'!AH23</f>
        <v>2004</v>
      </c>
      <c r="AI23" s="1">
        <f t="shared" si="5"/>
        <v>16680</v>
      </c>
      <c r="AJ23" s="10">
        <f t="shared" si="6"/>
        <v>9.799020268361275</v>
      </c>
      <c r="AK23" s="10">
        <f t="shared" si="7"/>
        <v>11.26294964028777</v>
      </c>
    </row>
    <row r="24" spans="1:37" ht="31.5" customHeight="1" x14ac:dyDescent="0.25">
      <c r="A24" s="25" t="s">
        <v>85</v>
      </c>
      <c r="B24" s="25" t="s">
        <v>86</v>
      </c>
      <c r="C24" s="50">
        <f>'01.04.2019'!C24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M24+'01.04.2019'!AE24</f>
        <v>0</v>
      </c>
      <c r="AF24" s="9">
        <f>N24+'01.04.2019'!AF24</f>
        <v>0</v>
      </c>
      <c r="AG24" s="9">
        <f>O24+'01.04.2019'!AG24</f>
        <v>0</v>
      </c>
      <c r="AH24" s="9">
        <f>P24+'01.04.2019'!AH24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'01.04.2019'!C25</f>
        <v>23775</v>
      </c>
      <c r="D25" s="1">
        <f t="shared" si="0"/>
        <v>1981.25</v>
      </c>
      <c r="E25" s="36">
        <v>17052</v>
      </c>
      <c r="F25" s="36"/>
      <c r="G25" s="36"/>
      <c r="H25" s="36"/>
      <c r="I25" s="36"/>
      <c r="J25" s="36"/>
      <c r="K25" s="36"/>
      <c r="L25" s="36"/>
      <c r="M25" s="36">
        <v>6412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10640</v>
      </c>
      <c r="Z25" s="9">
        <f t="shared" si="2"/>
        <v>0</v>
      </c>
      <c r="AA25" s="9">
        <f t="shared" si="3"/>
        <v>0</v>
      </c>
      <c r="AB25" s="36"/>
      <c r="AC25" s="38"/>
      <c r="AD25" s="9">
        <f t="shared" si="4"/>
        <v>0</v>
      </c>
      <c r="AE25" s="9">
        <f>M25+'01.04.2019'!AE25</f>
        <v>62244</v>
      </c>
      <c r="AF25" s="9">
        <f>N25+'01.04.2019'!AF25</f>
        <v>0</v>
      </c>
      <c r="AG25" s="9">
        <f>O25+'01.04.2019'!AG25</f>
        <v>0</v>
      </c>
      <c r="AH25" s="9">
        <f>P25+'01.04.2019'!AH25</f>
        <v>650</v>
      </c>
      <c r="AI25" s="1">
        <f t="shared" si="5"/>
        <v>15561</v>
      </c>
      <c r="AJ25" s="10">
        <f t="shared" si="6"/>
        <v>5.3703470031545741</v>
      </c>
      <c r="AK25" s="10">
        <f t="shared" si="7"/>
        <v>0.68376068376068377</v>
      </c>
    </row>
    <row r="26" spans="1:37" ht="27.75" customHeight="1" x14ac:dyDescent="0.25">
      <c r="A26" s="25" t="s">
        <v>8</v>
      </c>
      <c r="B26" s="25" t="s">
        <v>37</v>
      </c>
      <c r="C26" s="50">
        <f>'01.04.2019'!C26</f>
        <v>55475</v>
      </c>
      <c r="D26" s="1">
        <f t="shared" si="0"/>
        <v>4622.916666666667</v>
      </c>
      <c r="E26" s="36">
        <v>56511</v>
      </c>
      <c r="F26" s="36"/>
      <c r="G26" s="36"/>
      <c r="H26" s="36"/>
      <c r="I26" s="36"/>
      <c r="J26" s="36"/>
      <c r="K26" s="36"/>
      <c r="L26" s="36"/>
      <c r="M26" s="36">
        <v>10455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46056</v>
      </c>
      <c r="Z26" s="9">
        <f t="shared" si="2"/>
        <v>0</v>
      </c>
      <c r="AA26" s="9">
        <f t="shared" si="3"/>
        <v>0</v>
      </c>
      <c r="AB26" s="36">
        <v>287</v>
      </c>
      <c r="AC26" s="38">
        <v>43616</v>
      </c>
      <c r="AD26" s="9">
        <f t="shared" si="4"/>
        <v>0</v>
      </c>
      <c r="AE26" s="9">
        <f>M26+'01.04.2019'!AE26</f>
        <v>20643</v>
      </c>
      <c r="AF26" s="9">
        <f>N26+'01.04.2019'!AF26</f>
        <v>0</v>
      </c>
      <c r="AG26" s="9">
        <f>O26+'01.04.2019'!AG26</f>
        <v>0</v>
      </c>
      <c r="AH26" s="9">
        <f>P26+'01.04.2019'!AH26</f>
        <v>0</v>
      </c>
      <c r="AI26" s="1">
        <f t="shared" si="5"/>
        <v>5161</v>
      </c>
      <c r="AJ26" s="10">
        <f t="shared" si="6"/>
        <v>9.9625416854438935</v>
      </c>
      <c r="AK26" s="10">
        <f t="shared" si="7"/>
        <v>8.9238519666731246</v>
      </c>
    </row>
    <row r="27" spans="1:37" ht="27.75" customHeight="1" x14ac:dyDescent="0.25">
      <c r="A27" s="25" t="s">
        <v>8</v>
      </c>
      <c r="B27" s="25" t="s">
        <v>27</v>
      </c>
      <c r="C27" s="50">
        <f>'01.04.2019'!C27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M27+'01.04.2019'!AE27</f>
        <v>0</v>
      </c>
      <c r="AF27" s="9">
        <f>N27+'01.04.2019'!AF27</f>
        <v>0</v>
      </c>
      <c r="AG27" s="9">
        <f>O27+'01.04.2019'!AG27</f>
        <v>0</v>
      </c>
      <c r="AH27" s="9">
        <f>P27+'01.04.2019'!AH27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'01.04.2019'!C28</f>
        <v>168</v>
      </c>
      <c r="D28" s="1">
        <f t="shared" si="0"/>
        <v>14</v>
      </c>
      <c r="E28" s="36">
        <v>115</v>
      </c>
      <c r="F28" s="36"/>
      <c r="G28" s="36"/>
      <c r="H28" s="36"/>
      <c r="I28" s="36"/>
      <c r="J28" s="36"/>
      <c r="K28" s="36"/>
      <c r="L28" s="36"/>
      <c r="M28" s="36">
        <v>10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105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M28+'01.04.2019'!AE28</f>
        <v>72</v>
      </c>
      <c r="AF28" s="9">
        <f>N28+'01.04.2019'!AF28</f>
        <v>0</v>
      </c>
      <c r="AG28" s="9">
        <f>O28+'01.04.2019'!AG28</f>
        <v>0</v>
      </c>
      <c r="AH28" s="9">
        <f>P28+'01.04.2019'!AH28</f>
        <v>0</v>
      </c>
      <c r="AI28" s="1">
        <f t="shared" si="5"/>
        <v>18</v>
      </c>
      <c r="AJ28" s="10">
        <f t="shared" si="6"/>
        <v>7.5</v>
      </c>
      <c r="AK28" s="10">
        <f t="shared" si="7"/>
        <v>5.833333333333333</v>
      </c>
    </row>
    <row r="29" spans="1:37" ht="27.75" customHeight="1" x14ac:dyDescent="0.25">
      <c r="A29" s="25" t="s">
        <v>9</v>
      </c>
      <c r="B29" s="25" t="s">
        <v>24</v>
      </c>
      <c r="C29" s="50">
        <f>'01.04.2019'!C29</f>
        <v>32897</v>
      </c>
      <c r="D29" s="1">
        <f t="shared" si="0"/>
        <v>2741.4166666666665</v>
      </c>
      <c r="E29" s="36">
        <v>11117</v>
      </c>
      <c r="F29" s="36"/>
      <c r="G29" s="36"/>
      <c r="H29" s="36"/>
      <c r="I29" s="36">
        <v>11440</v>
      </c>
      <c r="J29" s="36"/>
      <c r="K29" s="36"/>
      <c r="L29" s="36"/>
      <c r="M29" s="36">
        <v>1186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21371</v>
      </c>
      <c r="Z29" s="9">
        <f t="shared" si="2"/>
        <v>0</v>
      </c>
      <c r="AA29" s="9">
        <f t="shared" si="3"/>
        <v>0</v>
      </c>
      <c r="AB29" s="36">
        <v>55</v>
      </c>
      <c r="AC29" s="38">
        <v>43678</v>
      </c>
      <c r="AD29" s="9">
        <f t="shared" si="4"/>
        <v>0</v>
      </c>
      <c r="AE29" s="9">
        <f>M29+'01.04.2019'!AE29</f>
        <v>3689</v>
      </c>
      <c r="AF29" s="9">
        <f>N29+'01.04.2019'!AF29</f>
        <v>0</v>
      </c>
      <c r="AG29" s="9">
        <f>O29+'01.04.2019'!AG29</f>
        <v>1509</v>
      </c>
      <c r="AH29" s="9">
        <f>P29+'01.04.2019'!AH29</f>
        <v>163</v>
      </c>
      <c r="AI29" s="1">
        <f t="shared" si="5"/>
        <v>1300</v>
      </c>
      <c r="AJ29" s="10">
        <f t="shared" si="6"/>
        <v>7.7956044624129861</v>
      </c>
      <c r="AK29" s="10">
        <f t="shared" si="7"/>
        <v>16.439230769230768</v>
      </c>
    </row>
    <row r="30" spans="1:37" ht="27.75" customHeight="1" x14ac:dyDescent="0.25">
      <c r="A30" s="25" t="s">
        <v>9</v>
      </c>
      <c r="B30" s="25" t="s">
        <v>27</v>
      </c>
      <c r="C30" s="50">
        <f>'01.04.2019'!C30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M30+'01.04.2019'!AE30</f>
        <v>0</v>
      </c>
      <c r="AF30" s="9">
        <f>N30+'01.04.2019'!AF30</f>
        <v>0</v>
      </c>
      <c r="AG30" s="9">
        <f>O30+'01.04.2019'!AG30</f>
        <v>0</v>
      </c>
      <c r="AH30" s="9">
        <f>P30+'01.04.2019'!AH30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'01.04.2019'!C31</f>
        <v>137</v>
      </c>
      <c r="D31" s="1">
        <f t="shared" si="0"/>
        <v>11.416666666666666</v>
      </c>
      <c r="E31" s="36">
        <v>94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M31+'01.04.2019'!AE31</f>
        <v>16</v>
      </c>
      <c r="AF31" s="9">
        <f>N31+'01.04.2019'!AF31</f>
        <v>0</v>
      </c>
      <c r="AG31" s="9">
        <f>O31+'01.04.2019'!AG31</f>
        <v>0</v>
      </c>
      <c r="AH31" s="9">
        <f>P31+'01.04.2019'!AH31</f>
        <v>0</v>
      </c>
      <c r="AI31" s="1">
        <f t="shared" si="5"/>
        <v>4</v>
      </c>
      <c r="AJ31" s="10">
        <f t="shared" si="6"/>
        <v>8.2335766423357661</v>
      </c>
      <c r="AK31" s="10">
        <f t="shared" si="7"/>
        <v>23.5</v>
      </c>
    </row>
    <row r="32" spans="1:37" ht="36.75" customHeight="1" x14ac:dyDescent="0.25">
      <c r="A32" s="25" t="s">
        <v>59</v>
      </c>
      <c r="B32" s="25" t="s">
        <v>60</v>
      </c>
      <c r="C32" s="50">
        <f>'01.04.2019'!C32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M32+'01.04.2019'!AE32</f>
        <v>17</v>
      </c>
      <c r="AF32" s="9">
        <f>N32+'01.04.2019'!AF32</f>
        <v>0</v>
      </c>
      <c r="AG32" s="9">
        <f>O32+'01.04.2019'!AG32</f>
        <v>0</v>
      </c>
      <c r="AH32" s="9">
        <f>P32+'01.04.2019'!AH32</f>
        <v>0</v>
      </c>
      <c r="AI32" s="1">
        <f t="shared" si="5"/>
        <v>4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'01.04.2019'!C33</f>
        <v>277650</v>
      </c>
      <c r="D33" s="1">
        <f t="shared" si="0"/>
        <v>23137.5</v>
      </c>
      <c r="E33" s="36">
        <v>129890.4</v>
      </c>
      <c r="F33" s="36"/>
      <c r="G33" s="36"/>
      <c r="H33" s="36"/>
      <c r="I33" s="41"/>
      <c r="J33" s="36"/>
      <c r="K33" s="36"/>
      <c r="L33" s="36"/>
      <c r="M33" s="41">
        <v>18534.5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111355.9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M33+'01.04.2019'!AE33</f>
        <v>79659.62</v>
      </c>
      <c r="AF33" s="9">
        <f>N33+'01.04.2019'!AF33</f>
        <v>0</v>
      </c>
      <c r="AG33" s="9">
        <f>O33+'01.04.2019'!AG33</f>
        <v>2988</v>
      </c>
      <c r="AH33" s="9">
        <f>P33+'01.04.2019'!AH33</f>
        <v>2876</v>
      </c>
      <c r="AI33" s="1">
        <f t="shared" si="5"/>
        <v>20662</v>
      </c>
      <c r="AJ33" s="10">
        <f t="shared" si="6"/>
        <v>4.8127887628309018</v>
      </c>
      <c r="AK33" s="10">
        <f t="shared" si="7"/>
        <v>5.3894056722485724</v>
      </c>
    </row>
    <row r="34" spans="1:38" ht="31.5" customHeight="1" x14ac:dyDescent="0.25">
      <c r="A34" s="25" t="s">
        <v>11</v>
      </c>
      <c r="B34" s="25" t="s">
        <v>39</v>
      </c>
      <c r="C34" s="50">
        <f>'01.04.2019'!C34</f>
        <v>25699</v>
      </c>
      <c r="D34" s="1">
        <f t="shared" si="0"/>
        <v>2141.5833333333335</v>
      </c>
      <c r="E34" s="36">
        <v>41017</v>
      </c>
      <c r="F34" s="36"/>
      <c r="G34" s="36">
        <v>713</v>
      </c>
      <c r="H34" s="36"/>
      <c r="I34" s="36"/>
      <c r="J34" s="36"/>
      <c r="K34" s="36"/>
      <c r="L34" s="36"/>
      <c r="M34" s="36">
        <v>913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40104</v>
      </c>
      <c r="Z34" s="9">
        <f t="shared" si="2"/>
        <v>0</v>
      </c>
      <c r="AA34" s="9">
        <f t="shared" si="3"/>
        <v>713</v>
      </c>
      <c r="AB34" s="37" t="s">
        <v>120</v>
      </c>
      <c r="AC34" s="49" t="s">
        <v>113</v>
      </c>
      <c r="AD34" s="9">
        <f t="shared" si="4"/>
        <v>0</v>
      </c>
      <c r="AE34" s="9">
        <f>M34+'01.04.2019'!AE34</f>
        <v>3203</v>
      </c>
      <c r="AF34" s="9">
        <f>N34+'01.04.2019'!AF34</f>
        <v>0</v>
      </c>
      <c r="AG34" s="9">
        <f>O34+'01.04.2019'!AG34</f>
        <v>345</v>
      </c>
      <c r="AH34" s="9">
        <f>P34+'01.04.2019'!AH34</f>
        <v>0</v>
      </c>
      <c r="AI34" s="1">
        <f t="shared" si="5"/>
        <v>887</v>
      </c>
      <c r="AJ34" s="10">
        <f t="shared" si="6"/>
        <v>19.059263006342658</v>
      </c>
      <c r="AK34" s="10">
        <f t="shared" si="7"/>
        <v>46.016910935738444</v>
      </c>
    </row>
    <row r="35" spans="1:38" ht="32.25" customHeight="1" x14ac:dyDescent="0.25">
      <c r="A35" s="25" t="s">
        <v>12</v>
      </c>
      <c r="B35" s="25" t="s">
        <v>28</v>
      </c>
      <c r="C35" s="50">
        <f>'01.04.2019'!C35</f>
        <v>70102</v>
      </c>
      <c r="D35" s="1">
        <f t="shared" si="0"/>
        <v>5841.833333333333</v>
      </c>
      <c r="E35" s="36">
        <v>32225</v>
      </c>
      <c r="F35" s="36"/>
      <c r="G35" s="36"/>
      <c r="H35" s="36"/>
      <c r="I35" s="36">
        <v>12330</v>
      </c>
      <c r="J35" s="36"/>
      <c r="K35" s="36"/>
      <c r="L35" s="36"/>
      <c r="M35" s="36">
        <v>2127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42428</v>
      </c>
      <c r="Z35" s="9">
        <f t="shared" si="2"/>
        <v>0</v>
      </c>
      <c r="AA35" s="9">
        <f t="shared" si="3"/>
        <v>0</v>
      </c>
      <c r="AB35" s="36">
        <v>10</v>
      </c>
      <c r="AC35" s="38">
        <v>43738</v>
      </c>
      <c r="AD35" s="9">
        <f t="shared" si="4"/>
        <v>0</v>
      </c>
      <c r="AE35" s="9">
        <f>M35+'01.04.2019'!AE35</f>
        <v>8469</v>
      </c>
      <c r="AF35" s="9">
        <f>N35+'01.04.2019'!AF35</f>
        <v>0</v>
      </c>
      <c r="AG35" s="9">
        <f>O35+'01.04.2019'!AG35</f>
        <v>0</v>
      </c>
      <c r="AH35" s="9">
        <f>P35+'01.04.2019'!AH35</f>
        <v>0</v>
      </c>
      <c r="AI35" s="1">
        <f t="shared" si="5"/>
        <v>2117</v>
      </c>
      <c r="AJ35" s="10">
        <f t="shared" si="6"/>
        <v>7.2627885081738039</v>
      </c>
      <c r="AK35" s="10">
        <f t="shared" si="7"/>
        <v>20.041568256967405</v>
      </c>
    </row>
    <row r="36" spans="1:38" ht="31.5" customHeight="1" x14ac:dyDescent="0.25">
      <c r="A36" s="25" t="s">
        <v>29</v>
      </c>
      <c r="B36" s="25" t="s">
        <v>30</v>
      </c>
      <c r="C36" s="50">
        <f>'01.04.2019'!C36</f>
        <v>137</v>
      </c>
      <c r="D36" s="1">
        <f t="shared" si="0"/>
        <v>11.416666666666666</v>
      </c>
      <c r="E36" s="36">
        <v>208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208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M36+'01.04.2019'!AE36</f>
        <v>0</v>
      </c>
      <c r="AF36" s="9">
        <f>N36+'01.04.2019'!AF36</f>
        <v>0</v>
      </c>
      <c r="AG36" s="9">
        <f>O36+'01.04.2019'!AG36</f>
        <v>0</v>
      </c>
      <c r="AH36" s="9">
        <f>P36+'01.04.2019'!AH36</f>
        <v>0</v>
      </c>
      <c r="AI36" s="1">
        <f t="shared" si="5"/>
        <v>0</v>
      </c>
      <c r="AJ36" s="10">
        <f t="shared" si="6"/>
        <v>18.218978102189784</v>
      </c>
      <c r="AK36" s="10" t="e">
        <f t="shared" si="7"/>
        <v>#DIV/0!</v>
      </c>
    </row>
    <row r="37" spans="1:38" ht="29.25" customHeight="1" x14ac:dyDescent="0.25">
      <c r="A37" s="25" t="s">
        <v>26</v>
      </c>
      <c r="B37" s="25" t="s">
        <v>27</v>
      </c>
      <c r="C37" s="50">
        <f>'01.04.2019'!C37</f>
        <v>61177</v>
      </c>
      <c r="D37" s="1">
        <f t="shared" si="0"/>
        <v>5098.083333333333</v>
      </c>
      <c r="E37" s="36">
        <v>81436</v>
      </c>
      <c r="F37" s="36"/>
      <c r="G37" s="36"/>
      <c r="H37" s="36"/>
      <c r="I37" s="36"/>
      <c r="J37" s="36"/>
      <c r="K37" s="36"/>
      <c r="L37" s="36"/>
      <c r="M37" s="36">
        <v>495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80941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M37+'01.04.2019'!AE37</f>
        <v>1452</v>
      </c>
      <c r="AF37" s="9">
        <f>N37+'01.04.2019'!AF37</f>
        <v>0</v>
      </c>
      <c r="AG37" s="9">
        <f>O37+'01.04.2019'!AG37</f>
        <v>0</v>
      </c>
      <c r="AH37" s="9">
        <f>P37+'01.04.2019'!AH37</f>
        <v>0</v>
      </c>
      <c r="AI37" s="1">
        <f t="shared" si="5"/>
        <v>363</v>
      </c>
      <c r="AJ37" s="10">
        <f t="shared" si="6"/>
        <v>15.87675106657731</v>
      </c>
      <c r="AK37" s="10">
        <f t="shared" si="7"/>
        <v>222.97796143250687</v>
      </c>
    </row>
    <row r="38" spans="1:38" ht="32.25" customHeight="1" x14ac:dyDescent="0.25">
      <c r="A38" s="25" t="s">
        <v>10</v>
      </c>
      <c r="B38" s="25" t="s">
        <v>38</v>
      </c>
      <c r="C38" s="50">
        <f>'01.04.2019'!C38</f>
        <v>19825</v>
      </c>
      <c r="D38" s="1">
        <f t="shared" si="0"/>
        <v>1652.0833333333333</v>
      </c>
      <c r="E38" s="36">
        <v>1331</v>
      </c>
      <c r="F38" s="36"/>
      <c r="G38" s="36"/>
      <c r="H38" s="36"/>
      <c r="I38" s="36"/>
      <c r="J38" s="36"/>
      <c r="K38" s="36"/>
      <c r="L38" s="36"/>
      <c r="M38" s="36">
        <v>389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942</v>
      </c>
      <c r="Z38" s="9">
        <f t="shared" si="2"/>
        <v>0</v>
      </c>
      <c r="AA38" s="9">
        <f t="shared" si="3"/>
        <v>0</v>
      </c>
      <c r="AB38" s="36">
        <v>390</v>
      </c>
      <c r="AC38" s="38">
        <v>43708</v>
      </c>
      <c r="AD38" s="9">
        <f t="shared" si="4"/>
        <v>0</v>
      </c>
      <c r="AE38" s="9">
        <f>M38+'01.04.2019'!AE38</f>
        <v>19019</v>
      </c>
      <c r="AF38" s="9">
        <f>N38+'01.04.2019'!AF38</f>
        <v>0</v>
      </c>
      <c r="AG38" s="9">
        <f>O38+'01.04.2019'!AG38</f>
        <v>0</v>
      </c>
      <c r="AH38" s="9">
        <f>P38+'01.04.2019'!AH38</f>
        <v>0</v>
      </c>
      <c r="AI38" s="1">
        <f t="shared" si="5"/>
        <v>4755</v>
      </c>
      <c r="AJ38" s="10">
        <f t="shared" si="6"/>
        <v>0.57018915510718793</v>
      </c>
      <c r="AK38" s="10">
        <f t="shared" si="7"/>
        <v>0.19810725552050473</v>
      </c>
    </row>
    <row r="39" spans="1:38" ht="31.5" customHeight="1" x14ac:dyDescent="0.25">
      <c r="A39" s="25" t="s">
        <v>14</v>
      </c>
      <c r="B39" s="25" t="s">
        <v>38</v>
      </c>
      <c r="C39" s="50">
        <f>'01.04.2019'!C39</f>
        <v>178427</v>
      </c>
      <c r="D39" s="1">
        <f t="shared" si="0"/>
        <v>14868.916666666666</v>
      </c>
      <c r="E39" s="36">
        <v>1926</v>
      </c>
      <c r="F39" s="36"/>
      <c r="G39" s="36">
        <v>47507</v>
      </c>
      <c r="H39" s="36">
        <v>161</v>
      </c>
      <c r="I39" s="36"/>
      <c r="J39" s="36"/>
      <c r="K39" s="36"/>
      <c r="L39" s="36"/>
      <c r="M39" s="36">
        <v>706</v>
      </c>
      <c r="N39" s="36"/>
      <c r="O39" s="36">
        <v>15079</v>
      </c>
      <c r="P39" s="36">
        <v>161</v>
      </c>
      <c r="Q39" s="36"/>
      <c r="R39" s="36"/>
      <c r="S39" s="36"/>
      <c r="T39" s="36"/>
      <c r="U39" s="36"/>
      <c r="V39" s="36"/>
      <c r="W39" s="36"/>
      <c r="X39" s="36"/>
      <c r="Y39" s="9">
        <f t="shared" si="1"/>
        <v>1220</v>
      </c>
      <c r="Z39" s="9">
        <f t="shared" si="2"/>
        <v>0</v>
      </c>
      <c r="AA39" s="9">
        <f t="shared" si="3"/>
        <v>32428</v>
      </c>
      <c r="AB39" s="36">
        <v>1220</v>
      </c>
      <c r="AC39" s="38">
        <v>43738</v>
      </c>
      <c r="AD39" s="9">
        <f t="shared" si="4"/>
        <v>0</v>
      </c>
      <c r="AE39" s="9">
        <f>M39+'01.04.2019'!AE39</f>
        <v>11311</v>
      </c>
      <c r="AF39" s="9">
        <f>N39+'01.04.2019'!AF39</f>
        <v>0</v>
      </c>
      <c r="AG39" s="9">
        <f>O39+'01.04.2019'!AG39</f>
        <v>34892</v>
      </c>
      <c r="AH39" s="9">
        <f>P39+'01.04.2019'!AH39</f>
        <v>1816</v>
      </c>
      <c r="AI39" s="1">
        <f t="shared" si="5"/>
        <v>11551</v>
      </c>
      <c r="AJ39" s="10">
        <f t="shared" si="6"/>
        <v>2.2629758949037981</v>
      </c>
      <c r="AK39" s="10">
        <f t="shared" si="7"/>
        <v>2.9129945459267597</v>
      </c>
    </row>
    <row r="40" spans="1:38" ht="31.5" customHeight="1" x14ac:dyDescent="0.25">
      <c r="A40" s="25" t="s">
        <v>14</v>
      </c>
      <c r="B40" s="25" t="s">
        <v>86</v>
      </c>
      <c r="C40" s="50">
        <f>'01.04.2019'!C40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M40+'01.04.2019'!AE40</f>
        <v>0</v>
      </c>
      <c r="AF40" s="9">
        <f>N40+'01.04.2019'!AF40</f>
        <v>0</v>
      </c>
      <c r="AG40" s="9">
        <f>O40+'01.04.2019'!AG40</f>
        <v>0</v>
      </c>
      <c r="AH40" s="9">
        <f>P40+'01.04.2019'!AH40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'01.04.2019'!C41</f>
        <v>33174</v>
      </c>
      <c r="D41" s="1">
        <f t="shared" si="0"/>
        <v>2764.5</v>
      </c>
      <c r="E41" s="36">
        <v>4110</v>
      </c>
      <c r="F41" s="36"/>
      <c r="G41" s="36"/>
      <c r="H41" s="36"/>
      <c r="I41" s="36">
        <v>4090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8200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M41+'01.04.2019'!AE41</f>
        <v>0</v>
      </c>
      <c r="AF41" s="9">
        <f>N41+'01.04.2019'!AF41</f>
        <v>0</v>
      </c>
      <c r="AG41" s="9">
        <f>O41+'01.04.2019'!AG41</f>
        <v>0</v>
      </c>
      <c r="AH41" s="9">
        <f>P41+'01.04.2019'!AH41</f>
        <v>0</v>
      </c>
      <c r="AI41" s="1">
        <f t="shared" si="5"/>
        <v>0</v>
      </c>
      <c r="AJ41" s="10">
        <f t="shared" si="6"/>
        <v>2.9661783324290107</v>
      </c>
      <c r="AK41" s="10" t="e">
        <f t="shared" si="7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'01.04.2019'!C42</f>
        <v>33172</v>
      </c>
      <c r="D42" s="1">
        <f t="shared" si="0"/>
        <v>2764.3333333333335</v>
      </c>
      <c r="E42" s="36">
        <v>4066</v>
      </c>
      <c r="F42" s="36"/>
      <c r="G42" s="36"/>
      <c r="H42" s="36"/>
      <c r="I42" s="36"/>
      <c r="J42" s="36"/>
      <c r="K42" s="36"/>
      <c r="L42" s="36"/>
      <c r="M42" s="36">
        <v>230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3836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M42+'01.04.2019'!AE42</f>
        <v>263</v>
      </c>
      <c r="AF42" s="9">
        <f>N42+'01.04.2019'!AF42</f>
        <v>0</v>
      </c>
      <c r="AG42" s="9">
        <f>O42+'01.04.2019'!AG42</f>
        <v>0</v>
      </c>
      <c r="AH42" s="9">
        <f>P42+'01.04.2019'!AH42</f>
        <v>0</v>
      </c>
      <c r="AI42" s="1">
        <f t="shared" si="5"/>
        <v>66</v>
      </c>
      <c r="AJ42" s="10">
        <f t="shared" si="6"/>
        <v>1.3876763535511876</v>
      </c>
      <c r="AK42" s="10">
        <f t="shared" si="7"/>
        <v>58.121212121212125</v>
      </c>
    </row>
    <row r="43" spans="1:38" ht="39" customHeight="1" x14ac:dyDescent="0.25">
      <c r="A43" s="26" t="s">
        <v>92</v>
      </c>
      <c r="B43" s="27" t="s">
        <v>65</v>
      </c>
      <c r="C43" s="50">
        <f>'01.04.2019'!C43</f>
        <v>32815</v>
      </c>
      <c r="D43" s="1">
        <f t="shared" si="0"/>
        <v>2734.5833333333335</v>
      </c>
      <c r="E43" s="36">
        <v>8170</v>
      </c>
      <c r="F43" s="36"/>
      <c r="G43" s="36"/>
      <c r="H43" s="36"/>
      <c r="I43" s="36"/>
      <c r="J43" s="36"/>
      <c r="K43" s="36"/>
      <c r="L43" s="36"/>
      <c r="M43" s="36">
        <v>223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7947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M43+'01.04.2019'!AE43</f>
        <v>257</v>
      </c>
      <c r="AF43" s="9">
        <f>N43+'01.04.2019'!AF43</f>
        <v>0</v>
      </c>
      <c r="AG43" s="9">
        <f>O43+'01.04.2019'!AG43</f>
        <v>0</v>
      </c>
      <c r="AH43" s="9">
        <f>P43+'01.04.2019'!AH43</f>
        <v>0</v>
      </c>
      <c r="AI43" s="1">
        <f t="shared" si="5"/>
        <v>64</v>
      </c>
      <c r="AJ43" s="10">
        <f t="shared" si="6"/>
        <v>2.9061100106658539</v>
      </c>
      <c r="AK43" s="10">
        <f t="shared" si="7"/>
        <v>124.171875</v>
      </c>
    </row>
    <row r="44" spans="1:38" ht="41.25" customHeight="1" x14ac:dyDescent="0.25">
      <c r="A44" s="26" t="s">
        <v>92</v>
      </c>
      <c r="B44" s="27" t="s">
        <v>64</v>
      </c>
      <c r="C44" s="50">
        <f>'01.04.2019'!C44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M44+'01.04.2019'!AE44</f>
        <v>0</v>
      </c>
      <c r="AF44" s="9">
        <f>N44+'01.04.2019'!AF44</f>
        <v>0</v>
      </c>
      <c r="AG44" s="9">
        <f>O44+'01.04.2019'!AG44</f>
        <v>0</v>
      </c>
      <c r="AH44" s="9">
        <f>P44+'01.04.2019'!AH44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'01.04.2019'!C45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M45+'01.04.2019'!AE45</f>
        <v>0</v>
      </c>
      <c r="AF45" s="9">
        <f>N45+'01.04.2019'!AF45</f>
        <v>0</v>
      </c>
      <c r="AG45" s="9">
        <f>O45+'01.04.2019'!AG45</f>
        <v>0</v>
      </c>
      <c r="AH45" s="9">
        <f>P45+'01.04.2019'!AH45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'01.04.2019'!C46</f>
        <v>15700</v>
      </c>
      <c r="D46" s="1">
        <f t="shared" si="0"/>
        <v>1308.3333333333333</v>
      </c>
      <c r="E46" s="36"/>
      <c r="F46" s="36">
        <v>12430</v>
      </c>
      <c r="G46" s="36"/>
      <c r="H46" s="36"/>
      <c r="I46" s="36"/>
      <c r="J46" s="36">
        <v>12596</v>
      </c>
      <c r="K46" s="36"/>
      <c r="L46" s="36"/>
      <c r="M46" s="36"/>
      <c r="N46" s="36">
        <v>444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24582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M46+'01.04.2019'!AE46</f>
        <v>0</v>
      </c>
      <c r="AF46" s="9">
        <f>N46+'01.04.2019'!AF46</f>
        <v>610</v>
      </c>
      <c r="AG46" s="9">
        <f>O46+'01.04.2019'!AG46</f>
        <v>0</v>
      </c>
      <c r="AH46" s="9">
        <f>P46+'01.04.2019'!AH46</f>
        <v>0</v>
      </c>
      <c r="AI46" s="1">
        <f t="shared" si="5"/>
        <v>153</v>
      </c>
      <c r="AJ46" s="10">
        <f t="shared" si="6"/>
        <v>18.788789808917198</v>
      </c>
      <c r="AK46" s="10">
        <f t="shared" si="7"/>
        <v>160.66666666666666</v>
      </c>
    </row>
    <row r="47" spans="1:38" ht="30.75" customHeight="1" x14ac:dyDescent="0.25">
      <c r="A47" s="26" t="s">
        <v>88</v>
      </c>
      <c r="B47" s="25" t="s">
        <v>89</v>
      </c>
      <c r="C47" s="50">
        <f>'01.04.2019'!C47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M47+'01.04.2019'!AE47</f>
        <v>0</v>
      </c>
      <c r="AF47" s="9">
        <f>N47+'01.04.2019'!AF47</f>
        <v>0</v>
      </c>
      <c r="AG47" s="9">
        <f>O47+'01.04.2019'!AG47</f>
        <v>0</v>
      </c>
      <c r="AH47" s="9">
        <f>P47+'01.04.2019'!AH47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'01.04.2019'!C49</f>
        <v>98548</v>
      </c>
      <c r="D49" s="1">
        <f t="shared" si="0"/>
        <v>8212.3333333333339</v>
      </c>
      <c r="E49" s="36">
        <v>96411</v>
      </c>
      <c r="F49" s="36"/>
      <c r="G49" s="36"/>
      <c r="H49" s="36"/>
      <c r="I49" s="36"/>
      <c r="J49" s="39"/>
      <c r="K49" s="39"/>
      <c r="L49" s="39"/>
      <c r="M49" s="36">
        <v>3248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93163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M49+'01.04.2019'!AE49</f>
        <v>19280</v>
      </c>
      <c r="AF49" s="9">
        <f>N49+'01.04.2019'!AF49</f>
        <v>0</v>
      </c>
      <c r="AG49" s="9">
        <f>O49+'01.04.2019'!AG49</f>
        <v>0</v>
      </c>
      <c r="AH49" s="9">
        <f>P49+'01.04.2019'!AH49</f>
        <v>0</v>
      </c>
      <c r="AI49" s="1">
        <f t="shared" si="5"/>
        <v>4820</v>
      </c>
      <c r="AJ49" s="10">
        <f t="shared" si="6"/>
        <v>11.344278930064537</v>
      </c>
      <c r="AK49" s="10">
        <f t="shared" si="7"/>
        <v>19.328423236514524</v>
      </c>
    </row>
    <row r="50" spans="1:37" ht="29.25" customHeight="1" x14ac:dyDescent="0.25">
      <c r="A50" s="25" t="s">
        <v>33</v>
      </c>
      <c r="B50" s="25" t="s">
        <v>43</v>
      </c>
      <c r="C50" s="50">
        <f>'01.04.2019'!C50</f>
        <v>2147</v>
      </c>
      <c r="D50" s="1">
        <f t="shared" si="0"/>
        <v>178.91666666666666</v>
      </c>
      <c r="E50" s="36"/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M50+'01.04.2019'!AE50</f>
        <v>0</v>
      </c>
      <c r="AF50" s="9">
        <f>N50+'01.04.2019'!AF50</f>
        <v>0</v>
      </c>
      <c r="AG50" s="9">
        <f>O50+'01.04.2019'!AG50</f>
        <v>0</v>
      </c>
      <c r="AH50" s="9">
        <f>P50+'01.04.2019'!AH50</f>
        <v>0</v>
      </c>
      <c r="AI50" s="1">
        <f t="shared" si="5"/>
        <v>0</v>
      </c>
      <c r="AJ50" s="10">
        <f t="shared" si="6"/>
        <v>0</v>
      </c>
      <c r="AK50" s="10" t="e">
        <f t="shared" si="7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'01.04.2019'!C51</f>
        <v>189226</v>
      </c>
      <c r="D51" s="1">
        <f t="shared" si="0"/>
        <v>15768.833333333334</v>
      </c>
      <c r="E51" s="36">
        <v>206049</v>
      </c>
      <c r="F51" s="36"/>
      <c r="G51" s="36"/>
      <c r="H51" s="36"/>
      <c r="I51" s="36"/>
      <c r="J51" s="39"/>
      <c r="K51" s="39"/>
      <c r="L51" s="39"/>
      <c r="M51" s="36">
        <v>3868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202181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M51+'01.04.2019'!AE51</f>
        <v>19397</v>
      </c>
      <c r="AF51" s="9">
        <f>N51+'01.04.2019'!AF51</f>
        <v>0</v>
      </c>
      <c r="AG51" s="9">
        <f>O51+'01.04.2019'!AG51</f>
        <v>0</v>
      </c>
      <c r="AH51" s="9">
        <f>P51+'01.04.2019'!AH51</f>
        <v>0</v>
      </c>
      <c r="AI51" s="1">
        <f t="shared" si="5"/>
        <v>4849</v>
      </c>
      <c r="AJ51" s="10">
        <f t="shared" si="6"/>
        <v>12.821557291281325</v>
      </c>
      <c r="AK51" s="10">
        <f t="shared" si="7"/>
        <v>41.695401113631675</v>
      </c>
    </row>
    <row r="52" spans="1:37" ht="30.75" customHeight="1" x14ac:dyDescent="0.25">
      <c r="A52" s="28" t="s">
        <v>16</v>
      </c>
      <c r="B52" s="28" t="s">
        <v>32</v>
      </c>
      <c r="C52" s="50">
        <f>'01.04.2019'!C52</f>
        <v>3741</v>
      </c>
      <c r="D52" s="1">
        <f>C52/12</f>
        <v>311.75</v>
      </c>
      <c r="E52" s="36">
        <v>1600</v>
      </c>
      <c r="F52" s="36"/>
      <c r="G52" s="36"/>
      <c r="H52" s="36"/>
      <c r="I52" s="36"/>
      <c r="J52" s="39"/>
      <c r="K52" s="39"/>
      <c r="L52" s="39"/>
      <c r="M52" s="36"/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1600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M52+'01.04.2019'!AE52</f>
        <v>0</v>
      </c>
      <c r="AF52" s="9">
        <f>N52+'01.04.2019'!AF52</f>
        <v>0</v>
      </c>
      <c r="AG52" s="9">
        <f>O52+'01.04.2019'!AG52</f>
        <v>0</v>
      </c>
      <c r="AH52" s="9">
        <f>P52+'01.04.2019'!AH52</f>
        <v>0</v>
      </c>
      <c r="AI52" s="1">
        <f t="shared" si="5"/>
        <v>0</v>
      </c>
      <c r="AJ52" s="10">
        <f t="shared" si="6"/>
        <v>5.1323175621491579</v>
      </c>
      <c r="AK52" s="10" t="e">
        <f t="shared" si="7"/>
        <v>#DIV/0!</v>
      </c>
    </row>
    <row r="53" spans="1:37" ht="15.75" customHeight="1" x14ac:dyDescent="0.3">
      <c r="A53" s="73" t="s">
        <v>106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6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EN9sc2UCLNYud7zyTtzMZb1aoxhfzXPOL1Mg6C65Prh07v3iSN8P3TOCveT/IXApeBWVop4Iry9qDXJLayT2fw==" saltValue="3N13aeCBj/0ER0if4LbLwA==" spinCount="100000" sheet="1" formatCells="0" selectLockedCells="1"/>
  <mergeCells count="21">
    <mergeCell ref="A54:AK54"/>
    <mergeCell ref="A20:B20"/>
    <mergeCell ref="A48:B48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53:C53"/>
    <mergeCell ref="A1:F1"/>
    <mergeCell ref="A2:A3"/>
    <mergeCell ref="B2:B3"/>
    <mergeCell ref="C2:C3"/>
    <mergeCell ref="D2:D3"/>
  </mergeCells>
  <conditionalFormatting sqref="F6:G19">
    <cfRule type="cellIs" dxfId="22" priority="3" operator="notEqual">
      <formula>Z6</formula>
    </cfRule>
    <cfRule type="cellIs" priority="4" operator="equal">
      <formula>Z6</formula>
    </cfRule>
  </conditionalFormatting>
  <conditionalFormatting sqref="H6:H19">
    <cfRule type="cellIs" dxfId="21" priority="1" operator="notEqual">
      <formula>AD6</formula>
    </cfRule>
    <cfRule type="cellIs" priority="2" operator="equal">
      <formula>AD6</formula>
    </cfRule>
  </conditionalFormatting>
  <pageMargins left="0.11811023622047245" right="0.11811023622047245" top="0.23622047244094491" bottom="0.19685039370078741" header="0.51181102362204722" footer="0.51181102362204722"/>
  <pageSetup paperSize="9" scale="32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FA9E89FF-3EDD-4ACB-9471-D9574949ED93}">
            <xm:f>'01.04.2019'!Y6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827517FF-798D-41DD-9803-4E35B47F3EF7}">
            <xm:f>'01.04.2019'!Y6</xm:f>
            <x14:dxf/>
          </x14:cfRule>
          <xm:sqref>E6:E19 E21:G47 E49:G52</xm:sqref>
        </x14:conditionalFormatting>
        <x14:conditionalFormatting xmlns:xm="http://schemas.microsoft.com/office/excel/2006/main">
          <x14:cfRule type="cellIs" priority="5" operator="notEqual" id="{2B2519E5-0F99-4232-BCA5-D8B7C9791815}">
            <xm:f>'01.04.2019'!AD21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5CC47B38-4A84-4DF7-BABC-D07B3642A7D7}">
            <xm:f>'01.04.2019'!AD21</xm:f>
            <x14:dxf/>
          </x14:cfRule>
          <xm:sqref>H21:H47 H49:H52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9"/>
  <sheetViews>
    <sheetView zoomScale="70" zoomScaleNormal="70" workbookViewId="0">
      <pane xSplit="2" ySplit="5" topLeftCell="I15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O23" sqref="O23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43617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'01.05.2019'!C6</f>
        <v>113918</v>
      </c>
      <c r="D6" s="1">
        <f>C6/12</f>
        <v>9493.1666666666661</v>
      </c>
      <c r="E6" s="36">
        <v>131977</v>
      </c>
      <c r="F6" s="36"/>
      <c r="G6" s="36"/>
      <c r="H6" s="36"/>
      <c r="I6" s="36"/>
      <c r="J6" s="40"/>
      <c r="K6" s="36"/>
      <c r="L6" s="36"/>
      <c r="M6" s="36">
        <v>5190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126787</v>
      </c>
      <c r="Z6" s="9">
        <f>(F6+J6)-N6</f>
        <v>0</v>
      </c>
      <c r="AA6" s="9">
        <f>(G6+K6+U6+W6)-O6-R6-X6</f>
        <v>0</v>
      </c>
      <c r="AB6" s="36"/>
      <c r="AC6" s="38"/>
      <c r="AD6" s="9">
        <f>(H6+L6+V6+X6)-S6-P6-W6</f>
        <v>0</v>
      </c>
      <c r="AE6" s="9">
        <f>M6+'01.05.2019'!AE6</f>
        <v>45358</v>
      </c>
      <c r="AF6" s="9">
        <f>N6+'01.05.2019'!AF6</f>
        <v>0</v>
      </c>
      <c r="AG6" s="9">
        <f>O6+'01.05.2019'!AG6</f>
        <v>0</v>
      </c>
      <c r="AH6" s="9">
        <f>P6+'01.05.2019'!AH6</f>
        <v>0</v>
      </c>
      <c r="AI6" s="1">
        <f>ROUND((AE6+AF6+AG6)/$AL$3,0)</f>
        <v>9072</v>
      </c>
      <c r="AJ6" s="10">
        <f>(Y6+Z6+AA6)/D6</f>
        <v>13.355606664442845</v>
      </c>
      <c r="AK6" s="10">
        <f>(Y6+Z6+AA6)/AI6</f>
        <v>13.975639329805997</v>
      </c>
    </row>
    <row r="7" spans="1:38" ht="25.5" customHeight="1" x14ac:dyDescent="0.25">
      <c r="A7" s="25" t="s">
        <v>2</v>
      </c>
      <c r="B7" s="25" t="s">
        <v>35</v>
      </c>
      <c r="C7" s="50">
        <f>'01.05.2019'!C7</f>
        <v>990944</v>
      </c>
      <c r="D7" s="1">
        <f t="shared" ref="D7:D51" si="0">C7/12</f>
        <v>82578.666666666672</v>
      </c>
      <c r="E7" s="36">
        <v>1869120</v>
      </c>
      <c r="F7" s="36"/>
      <c r="G7" s="36"/>
      <c r="H7" s="36"/>
      <c r="I7" s="36"/>
      <c r="J7" s="36"/>
      <c r="K7" s="36"/>
      <c r="L7" s="36"/>
      <c r="M7" s="36">
        <v>30595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1838525</v>
      </c>
      <c r="Z7" s="9">
        <f t="shared" ref="Z7:Z52" si="2">(F7+J7)-N7</f>
        <v>0</v>
      </c>
      <c r="AA7" s="9">
        <f t="shared" ref="AA7:AA52" si="3">(G7+K7+U7+W7)-O7-R7-X7</f>
        <v>0</v>
      </c>
      <c r="AB7" s="36"/>
      <c r="AC7" s="38"/>
      <c r="AD7" s="9">
        <f t="shared" ref="AD7:AD52" si="4">(H7+L7+V7+X7)-S7-P7-W7</f>
        <v>0</v>
      </c>
      <c r="AE7" s="9">
        <f>M7+'01.05.2019'!AE7</f>
        <v>95648</v>
      </c>
      <c r="AF7" s="9">
        <f>N7+'01.05.2019'!AF7</f>
        <v>0</v>
      </c>
      <c r="AG7" s="9">
        <f>O7+'01.05.2019'!AG7</f>
        <v>0</v>
      </c>
      <c r="AH7" s="9">
        <f>P7+'01.05.2019'!AH7</f>
        <v>0</v>
      </c>
      <c r="AI7" s="1">
        <f t="shared" ref="AI7:AI51" si="5">ROUND((AE7+AF7+AG7)/$AL$3,0)</f>
        <v>19130</v>
      </c>
      <c r="AJ7" s="10">
        <f t="shared" ref="AJ7:AJ52" si="6">(Y7+Z7+AA7)/D7</f>
        <v>22.263922078341459</v>
      </c>
      <c r="AK7" s="10">
        <f t="shared" ref="AK7:AK52" si="7">(Y7+Z7+AA7)/AI7</f>
        <v>96.106900156821752</v>
      </c>
    </row>
    <row r="8" spans="1:38" ht="29.25" customHeight="1" x14ac:dyDescent="0.25">
      <c r="A8" s="25" t="s">
        <v>2</v>
      </c>
      <c r="B8" s="25" t="s">
        <v>40</v>
      </c>
      <c r="C8" s="50">
        <f>'01.05.2019'!C8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M8+'01.05.2019'!AE8</f>
        <v>0</v>
      </c>
      <c r="AF8" s="9">
        <f>N8+'01.05.2019'!AF8</f>
        <v>0</v>
      </c>
      <c r="AG8" s="9">
        <f>O8+'01.05.2019'!AG8</f>
        <v>0</v>
      </c>
      <c r="AH8" s="9">
        <f>P8+'01.05.2019'!AH8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'01.05.2019'!C9</f>
        <v>1266</v>
      </c>
      <c r="D9" s="1">
        <f t="shared" si="0"/>
        <v>105.5</v>
      </c>
      <c r="E9" s="36">
        <v>2470</v>
      </c>
      <c r="F9" s="36"/>
      <c r="G9" s="36"/>
      <c r="H9" s="36"/>
      <c r="I9" s="36"/>
      <c r="J9" s="36"/>
      <c r="K9" s="36"/>
      <c r="L9" s="36"/>
      <c r="M9" s="36">
        <v>26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2444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>M9+'01.05.2019'!AE9</f>
        <v>76</v>
      </c>
      <c r="AF9" s="9">
        <f>N9+'01.05.2019'!AF9</f>
        <v>0</v>
      </c>
      <c r="AG9" s="9">
        <f>O9+'01.05.2019'!AG9</f>
        <v>0</v>
      </c>
      <c r="AH9" s="9">
        <f>P9+'01.05.2019'!AH9</f>
        <v>0</v>
      </c>
      <c r="AI9" s="1">
        <f t="shared" si="5"/>
        <v>15</v>
      </c>
      <c r="AJ9" s="10">
        <f t="shared" si="6"/>
        <v>23.165876777251185</v>
      </c>
      <c r="AK9" s="10">
        <f t="shared" si="7"/>
        <v>162.93333333333334</v>
      </c>
    </row>
    <row r="10" spans="1:38" ht="31.5" customHeight="1" x14ac:dyDescent="0.25">
      <c r="A10" s="25" t="s">
        <v>3</v>
      </c>
      <c r="B10" s="25" t="s">
        <v>36</v>
      </c>
      <c r="C10" s="50">
        <f>'01.05.2019'!C10</f>
        <v>288010</v>
      </c>
      <c r="D10" s="1">
        <f t="shared" si="0"/>
        <v>24000.833333333332</v>
      </c>
      <c r="E10" s="36">
        <v>238475</v>
      </c>
      <c r="F10" s="36"/>
      <c r="G10" s="36"/>
      <c r="H10" s="36"/>
      <c r="I10" s="36"/>
      <c r="J10" s="36"/>
      <c r="K10" s="36"/>
      <c r="L10" s="36"/>
      <c r="M10" s="36">
        <v>30716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207759</v>
      </c>
      <c r="Z10" s="9">
        <f t="shared" si="2"/>
        <v>0</v>
      </c>
      <c r="AA10" s="9">
        <f t="shared" si="3"/>
        <v>0</v>
      </c>
      <c r="AB10" s="36">
        <v>7081</v>
      </c>
      <c r="AC10" s="38">
        <v>43830</v>
      </c>
      <c r="AD10" s="9">
        <f t="shared" si="4"/>
        <v>0</v>
      </c>
      <c r="AE10" s="9">
        <f>M10+'01.05.2019'!AE10</f>
        <v>145211</v>
      </c>
      <c r="AF10" s="9">
        <f>N10+'01.05.2019'!AF10</f>
        <v>0</v>
      </c>
      <c r="AG10" s="9">
        <f>O10+'01.05.2019'!AG10</f>
        <v>0</v>
      </c>
      <c r="AH10" s="9">
        <f>P10+'01.05.2019'!AH10</f>
        <v>0</v>
      </c>
      <c r="AI10" s="1">
        <f t="shared" si="5"/>
        <v>29042</v>
      </c>
      <c r="AJ10" s="10">
        <f t="shared" si="6"/>
        <v>8.6563244331794031</v>
      </c>
      <c r="AK10" s="10">
        <f t="shared" si="7"/>
        <v>7.1537428551752633</v>
      </c>
    </row>
    <row r="11" spans="1:38" ht="24.75" customHeight="1" x14ac:dyDescent="0.25">
      <c r="A11" s="25" t="s">
        <v>3</v>
      </c>
      <c r="B11" s="25" t="s">
        <v>57</v>
      </c>
      <c r="C11" s="50">
        <f>'01.05.2019'!C11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0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M11+'01.05.2019'!AE11</f>
        <v>0</v>
      </c>
      <c r="AF11" s="9">
        <f>N11+'01.05.2019'!AF11</f>
        <v>0</v>
      </c>
      <c r="AG11" s="9">
        <f>O11+'01.05.2019'!AG11</f>
        <v>0</v>
      </c>
      <c r="AH11" s="9">
        <f>P11+'01.05.2019'!AH11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'01.05.2019'!C12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M12+'01.05.2019'!AE12</f>
        <v>0</v>
      </c>
      <c r="AF12" s="9">
        <f>N12+'01.05.2019'!AF12</f>
        <v>0</v>
      </c>
      <c r="AG12" s="9">
        <f>O12+'01.05.2019'!AG12</f>
        <v>0</v>
      </c>
      <c r="AH12" s="9">
        <f>P12+'01.05.2019'!AH12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'01.05.2019'!C13</f>
        <v>1963</v>
      </c>
      <c r="D13" s="1">
        <f t="shared" si="0"/>
        <v>163.58333333333334</v>
      </c>
      <c r="E13" s="36"/>
      <c r="F13" s="36"/>
      <c r="G13" s="36"/>
      <c r="H13" s="36"/>
      <c r="I13" s="36">
        <v>1200</v>
      </c>
      <c r="J13" s="36"/>
      <c r="K13" s="36"/>
      <c r="L13" s="36"/>
      <c r="M13" s="36">
        <v>0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M13+'01.05.2019'!AE13</f>
        <v>7</v>
      </c>
      <c r="AF13" s="9">
        <f>N13+'01.05.2019'!AF13</f>
        <v>0</v>
      </c>
      <c r="AG13" s="9">
        <f>O13+'01.05.2019'!AG13</f>
        <v>0</v>
      </c>
      <c r="AH13" s="9">
        <f>P13+'01.05.2019'!AH13</f>
        <v>0</v>
      </c>
      <c r="AI13" s="1">
        <f t="shared" si="5"/>
        <v>1</v>
      </c>
      <c r="AJ13" s="10">
        <f t="shared" si="6"/>
        <v>7.3357106469689244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'01.05.2019'!C14</f>
        <v>412907</v>
      </c>
      <c r="D14" s="1">
        <f t="shared" si="0"/>
        <v>34408.916666666664</v>
      </c>
      <c r="E14" s="36">
        <v>57140</v>
      </c>
      <c r="F14" s="36"/>
      <c r="G14" s="36"/>
      <c r="H14" s="36"/>
      <c r="I14" s="36">
        <v>121600</v>
      </c>
      <c r="J14" s="36"/>
      <c r="K14" s="36"/>
      <c r="L14" s="36"/>
      <c r="M14" s="36">
        <v>31926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146814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M14+'01.05.2019'!AE14</f>
        <v>153665</v>
      </c>
      <c r="AF14" s="9">
        <f>N14+'01.05.2019'!AF14</f>
        <v>0</v>
      </c>
      <c r="AG14" s="9">
        <f>O14+'01.05.2019'!AG14</f>
        <v>0</v>
      </c>
      <c r="AH14" s="9">
        <f>P14+'01.05.2019'!AH14</f>
        <v>0</v>
      </c>
      <c r="AI14" s="1">
        <f t="shared" si="5"/>
        <v>30733</v>
      </c>
      <c r="AJ14" s="10">
        <f t="shared" si="6"/>
        <v>4.2667428743034153</v>
      </c>
      <c r="AK14" s="10">
        <f t="shared" si="7"/>
        <v>4.7770800117137933</v>
      </c>
    </row>
    <row r="15" spans="1:38" ht="31.5" customHeight="1" x14ac:dyDescent="0.25">
      <c r="A15" s="25" t="s">
        <v>19</v>
      </c>
      <c r="B15" s="25" t="s">
        <v>24</v>
      </c>
      <c r="C15" s="50">
        <f>'01.05.2019'!C15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M15+'01.05.2019'!AE15</f>
        <v>0</v>
      </c>
      <c r="AF15" s="9">
        <f>N15+'01.05.2019'!AF15</f>
        <v>0</v>
      </c>
      <c r="AG15" s="9">
        <f>O15+'01.05.2019'!AG15</f>
        <v>0</v>
      </c>
      <c r="AH15" s="9">
        <f>P15+'01.05.2019'!AH15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'01.05.2019'!C16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M16+'01.05.2019'!AE16</f>
        <v>0</v>
      </c>
      <c r="AF16" s="9">
        <f>N16+'01.05.2019'!AF16</f>
        <v>0</v>
      </c>
      <c r="AG16" s="9">
        <f>O16+'01.05.2019'!AG16</f>
        <v>0</v>
      </c>
      <c r="AH16" s="9">
        <f>P16+'01.05.2019'!AH16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'01.05.2019'!C17</f>
        <v>213593</v>
      </c>
      <c r="D17" s="1">
        <f t="shared" si="0"/>
        <v>17799.416666666668</v>
      </c>
      <c r="E17" s="36">
        <v>304611</v>
      </c>
      <c r="F17" s="36"/>
      <c r="G17" s="36"/>
      <c r="H17" s="36"/>
      <c r="I17" s="36"/>
      <c r="J17" s="36"/>
      <c r="K17" s="36"/>
      <c r="L17" s="36"/>
      <c r="M17" s="36">
        <v>14976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289635</v>
      </c>
      <c r="Z17" s="9">
        <f t="shared" si="2"/>
        <v>0</v>
      </c>
      <c r="AA17" s="9">
        <f t="shared" si="3"/>
        <v>0</v>
      </c>
      <c r="AB17" s="36"/>
      <c r="AC17" s="38"/>
      <c r="AD17" s="9">
        <f t="shared" si="4"/>
        <v>0</v>
      </c>
      <c r="AE17" s="9">
        <f>M17+'01.05.2019'!AE17</f>
        <v>67112</v>
      </c>
      <c r="AF17" s="9">
        <f>N17+'01.05.2019'!AF17</f>
        <v>0</v>
      </c>
      <c r="AG17" s="9">
        <f>O17+'01.05.2019'!AG17</f>
        <v>0</v>
      </c>
      <c r="AH17" s="9">
        <f>P17+'01.05.2019'!AH17</f>
        <v>0</v>
      </c>
      <c r="AI17" s="1">
        <f t="shared" si="5"/>
        <v>13422</v>
      </c>
      <c r="AJ17" s="10">
        <f t="shared" si="6"/>
        <v>16.27216247723474</v>
      </c>
      <c r="AK17" s="10">
        <f t="shared" si="7"/>
        <v>21.57912382655342</v>
      </c>
    </row>
    <row r="18" spans="1:37" ht="27.75" customHeight="1" x14ac:dyDescent="0.25">
      <c r="A18" s="25" t="s">
        <v>5</v>
      </c>
      <c r="B18" s="25" t="s">
        <v>27</v>
      </c>
      <c r="C18" s="50">
        <f>'01.05.2019'!C18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M18+'01.05.2019'!AE18</f>
        <v>0</v>
      </c>
      <c r="AF18" s="9">
        <f>N18+'01.05.2019'!AF18</f>
        <v>0</v>
      </c>
      <c r="AG18" s="9">
        <f>O18+'01.05.2019'!AG18</f>
        <v>0</v>
      </c>
      <c r="AH18" s="9">
        <f>P18+'01.05.2019'!AH18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'01.05.2019'!C19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M19+'01.05.2019'!AE19</f>
        <v>0</v>
      </c>
      <c r="AF19" s="9">
        <f>N19+'01.05.2019'!AF19</f>
        <v>0</v>
      </c>
      <c r="AG19" s="9">
        <f>O19+'01.05.2019'!AG19</f>
        <v>0</v>
      </c>
      <c r="AH19" s="9">
        <f>P19+'01.05.2019'!AH19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'01.05.2019'!C21</f>
        <v>11223</v>
      </c>
      <c r="D21" s="1">
        <f t="shared" si="0"/>
        <v>935.25</v>
      </c>
      <c r="E21" s="36">
        <v>4457</v>
      </c>
      <c r="F21" s="36"/>
      <c r="G21" s="36"/>
      <c r="H21" s="36"/>
      <c r="I21" s="36"/>
      <c r="J21" s="36"/>
      <c r="K21" s="36"/>
      <c r="L21" s="36"/>
      <c r="M21" s="36">
        <v>1217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3240</v>
      </c>
      <c r="Z21" s="9">
        <f t="shared" si="2"/>
        <v>0</v>
      </c>
      <c r="AA21" s="9">
        <f t="shared" si="3"/>
        <v>0</v>
      </c>
      <c r="AB21" s="36"/>
      <c r="AC21" s="38"/>
      <c r="AD21" s="9">
        <f t="shared" si="4"/>
        <v>0</v>
      </c>
      <c r="AE21" s="9">
        <f>M21+'01.05.2019'!AE21</f>
        <v>5938</v>
      </c>
      <c r="AF21" s="9">
        <f>N21+'01.05.2019'!AF21</f>
        <v>0</v>
      </c>
      <c r="AG21" s="9">
        <f>O21+'01.05.2019'!AG21</f>
        <v>0</v>
      </c>
      <c r="AH21" s="9">
        <f>P21+'01.05.2019'!AH21</f>
        <v>0</v>
      </c>
      <c r="AI21" s="1">
        <f t="shared" si="5"/>
        <v>1188</v>
      </c>
      <c r="AJ21" s="10">
        <f t="shared" si="6"/>
        <v>3.4643143544506816</v>
      </c>
      <c r="AK21" s="10">
        <f t="shared" si="7"/>
        <v>2.7272727272727271</v>
      </c>
    </row>
    <row r="22" spans="1:37" ht="33" customHeight="1" x14ac:dyDescent="0.25">
      <c r="A22" s="25" t="s">
        <v>91</v>
      </c>
      <c r="B22" s="25" t="s">
        <v>39</v>
      </c>
      <c r="C22" s="50">
        <f>'01.05.2019'!C22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M22+'01.05.2019'!AE22</f>
        <v>0</v>
      </c>
      <c r="AF22" s="9">
        <f>N22+'01.05.2019'!AF22</f>
        <v>0</v>
      </c>
      <c r="AG22" s="9">
        <f>O22+'01.05.2019'!AG22</f>
        <v>0</v>
      </c>
      <c r="AH22" s="9">
        <f>P22+'01.05.2019'!AH22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'01.05.2019'!C23</f>
        <v>230063</v>
      </c>
      <c r="D23" s="1">
        <f t="shared" si="0"/>
        <v>19171.916666666668</v>
      </c>
      <c r="E23" s="36">
        <v>48429</v>
      </c>
      <c r="F23" s="36"/>
      <c r="G23" s="36">
        <v>139437</v>
      </c>
      <c r="H23" s="36">
        <v>803</v>
      </c>
      <c r="I23" s="36"/>
      <c r="J23" s="36"/>
      <c r="K23" s="36"/>
      <c r="L23" s="36"/>
      <c r="M23" s="36">
        <v>468</v>
      </c>
      <c r="N23" s="36"/>
      <c r="O23" s="36">
        <f>1446+13230+803</f>
        <v>15479</v>
      </c>
      <c r="P23" s="36"/>
      <c r="Q23" s="36"/>
      <c r="R23" s="36"/>
      <c r="S23" s="36"/>
      <c r="T23" s="36"/>
      <c r="U23" s="36"/>
      <c r="V23" s="36"/>
      <c r="W23" s="36">
        <v>803</v>
      </c>
      <c r="X23" s="36"/>
      <c r="Y23" s="9">
        <f t="shared" si="1"/>
        <v>47961</v>
      </c>
      <c r="Z23" s="9">
        <f t="shared" si="2"/>
        <v>0</v>
      </c>
      <c r="AA23" s="9">
        <f t="shared" si="3"/>
        <v>124761</v>
      </c>
      <c r="AB23" s="36"/>
      <c r="AC23" s="38"/>
      <c r="AD23" s="9">
        <f t="shared" si="4"/>
        <v>0</v>
      </c>
      <c r="AE23" s="9">
        <f>M23+'01.05.2019'!AE23</f>
        <v>9223</v>
      </c>
      <c r="AF23" s="9">
        <f>N23+'01.05.2019'!AF23</f>
        <v>0</v>
      </c>
      <c r="AG23" s="9">
        <f>O23+'01.05.2019'!AG23</f>
        <v>73444</v>
      </c>
      <c r="AH23" s="9">
        <f>P23+'01.05.2019'!AH23</f>
        <v>2004</v>
      </c>
      <c r="AI23" s="1">
        <f t="shared" si="5"/>
        <v>16533</v>
      </c>
      <c r="AJ23" s="10">
        <f t="shared" si="6"/>
        <v>9.0091148946158217</v>
      </c>
      <c r="AK23" s="10">
        <f t="shared" si="7"/>
        <v>10.447105788423153</v>
      </c>
    </row>
    <row r="24" spans="1:37" ht="31.5" customHeight="1" x14ac:dyDescent="0.25">
      <c r="A24" s="25" t="s">
        <v>85</v>
      </c>
      <c r="B24" s="25" t="s">
        <v>86</v>
      </c>
      <c r="C24" s="50">
        <f>'01.05.2019'!C24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M24+'01.05.2019'!AE24</f>
        <v>0</v>
      </c>
      <c r="AF24" s="9">
        <f>N24+'01.05.2019'!AF24</f>
        <v>0</v>
      </c>
      <c r="AG24" s="9">
        <f>O24+'01.05.2019'!AG24</f>
        <v>0</v>
      </c>
      <c r="AH24" s="9">
        <f>P24+'01.05.2019'!AH24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'01.05.2019'!C25</f>
        <v>23775</v>
      </c>
      <c r="D25" s="1">
        <f t="shared" si="0"/>
        <v>1981.25</v>
      </c>
      <c r="E25" s="36">
        <v>10640</v>
      </c>
      <c r="F25" s="36"/>
      <c r="G25" s="36"/>
      <c r="H25" s="36"/>
      <c r="I25" s="36"/>
      <c r="J25" s="36"/>
      <c r="K25" s="36"/>
      <c r="L25" s="36"/>
      <c r="M25" s="36">
        <v>1471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9169</v>
      </c>
      <c r="Z25" s="9">
        <f t="shared" si="2"/>
        <v>0</v>
      </c>
      <c r="AA25" s="9">
        <f t="shared" si="3"/>
        <v>0</v>
      </c>
      <c r="AB25" s="36"/>
      <c r="AC25" s="38"/>
      <c r="AD25" s="9">
        <f t="shared" si="4"/>
        <v>0</v>
      </c>
      <c r="AE25" s="9">
        <f>M25+'01.05.2019'!AE25</f>
        <v>63715</v>
      </c>
      <c r="AF25" s="9">
        <f>N25+'01.05.2019'!AF25</f>
        <v>0</v>
      </c>
      <c r="AG25" s="9">
        <f>O25+'01.05.2019'!AG25</f>
        <v>0</v>
      </c>
      <c r="AH25" s="9">
        <f>P25+'01.05.2019'!AH25</f>
        <v>650</v>
      </c>
      <c r="AI25" s="1">
        <f t="shared" si="5"/>
        <v>12743</v>
      </c>
      <c r="AJ25" s="10">
        <f t="shared" si="6"/>
        <v>4.6278864353312299</v>
      </c>
      <c r="AK25" s="10">
        <f t="shared" si="7"/>
        <v>0.71953229223887627</v>
      </c>
    </row>
    <row r="26" spans="1:37" ht="27.75" customHeight="1" x14ac:dyDescent="0.25">
      <c r="A26" s="25" t="s">
        <v>8</v>
      </c>
      <c r="B26" s="25" t="s">
        <v>37</v>
      </c>
      <c r="C26" s="50">
        <f>'01.05.2019'!C26</f>
        <v>55475</v>
      </c>
      <c r="D26" s="1">
        <f t="shared" si="0"/>
        <v>4622.916666666667</v>
      </c>
      <c r="E26" s="36">
        <v>46056</v>
      </c>
      <c r="F26" s="36"/>
      <c r="G26" s="36"/>
      <c r="H26" s="36"/>
      <c r="I26" s="36"/>
      <c r="J26" s="36"/>
      <c r="K26" s="36"/>
      <c r="L26" s="36"/>
      <c r="M26" s="36">
        <v>11312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34744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M26+'01.05.2019'!AE26</f>
        <v>31955</v>
      </c>
      <c r="AF26" s="9">
        <f>N26+'01.05.2019'!AF26</f>
        <v>0</v>
      </c>
      <c r="AG26" s="9">
        <f>O26+'01.05.2019'!AG26</f>
        <v>0</v>
      </c>
      <c r="AH26" s="9">
        <f>P26+'01.05.2019'!AH26</f>
        <v>0</v>
      </c>
      <c r="AI26" s="1">
        <f t="shared" si="5"/>
        <v>6391</v>
      </c>
      <c r="AJ26" s="10">
        <f t="shared" si="6"/>
        <v>7.5156016223524107</v>
      </c>
      <c r="AK26" s="10">
        <f t="shared" si="7"/>
        <v>5.4363949303708337</v>
      </c>
    </row>
    <row r="27" spans="1:37" ht="27.75" customHeight="1" x14ac:dyDescent="0.25">
      <c r="A27" s="25" t="s">
        <v>8</v>
      </c>
      <c r="B27" s="25" t="s">
        <v>27</v>
      </c>
      <c r="C27" s="50">
        <f>'01.05.2019'!C27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M27+'01.05.2019'!AE27</f>
        <v>0</v>
      </c>
      <c r="AF27" s="9">
        <f>N27+'01.05.2019'!AF27</f>
        <v>0</v>
      </c>
      <c r="AG27" s="9">
        <f>O27+'01.05.2019'!AG27</f>
        <v>0</v>
      </c>
      <c r="AH27" s="9">
        <f>P27+'01.05.2019'!AH27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'01.05.2019'!C28</f>
        <v>168</v>
      </c>
      <c r="D28" s="1">
        <f t="shared" si="0"/>
        <v>14</v>
      </c>
      <c r="E28" s="36">
        <v>105</v>
      </c>
      <c r="F28" s="36"/>
      <c r="G28" s="36"/>
      <c r="H28" s="36"/>
      <c r="I28" s="36"/>
      <c r="J28" s="36"/>
      <c r="K28" s="36"/>
      <c r="L28" s="36"/>
      <c r="M28" s="36">
        <v>11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94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M28+'01.05.2019'!AE28</f>
        <v>83</v>
      </c>
      <c r="AF28" s="9">
        <f>N28+'01.05.2019'!AF28</f>
        <v>0</v>
      </c>
      <c r="AG28" s="9">
        <f>O28+'01.05.2019'!AG28</f>
        <v>0</v>
      </c>
      <c r="AH28" s="9">
        <f>P28+'01.05.2019'!AH28</f>
        <v>0</v>
      </c>
      <c r="AI28" s="1">
        <f t="shared" si="5"/>
        <v>17</v>
      </c>
      <c r="AJ28" s="10">
        <f t="shared" si="6"/>
        <v>6.7142857142857144</v>
      </c>
      <c r="AK28" s="10">
        <f t="shared" si="7"/>
        <v>5.5294117647058822</v>
      </c>
    </row>
    <row r="29" spans="1:37" ht="27.75" customHeight="1" x14ac:dyDescent="0.25">
      <c r="A29" s="25" t="s">
        <v>9</v>
      </c>
      <c r="B29" s="25" t="s">
        <v>24</v>
      </c>
      <c r="C29" s="50">
        <f>'01.05.2019'!C29</f>
        <v>32897</v>
      </c>
      <c r="D29" s="1">
        <f t="shared" si="0"/>
        <v>2741.4166666666665</v>
      </c>
      <c r="E29" s="36">
        <v>21371</v>
      </c>
      <c r="F29" s="36"/>
      <c r="G29" s="36"/>
      <c r="H29" s="36"/>
      <c r="I29" s="36"/>
      <c r="J29" s="36"/>
      <c r="K29" s="36"/>
      <c r="L29" s="36"/>
      <c r="M29" s="36">
        <v>1123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20248</v>
      </c>
      <c r="Z29" s="9">
        <f t="shared" si="2"/>
        <v>0</v>
      </c>
      <c r="AA29" s="9">
        <f t="shared" si="3"/>
        <v>0</v>
      </c>
      <c r="AB29" s="36">
        <v>55</v>
      </c>
      <c r="AC29" s="38">
        <v>43678</v>
      </c>
      <c r="AD29" s="9">
        <f t="shared" si="4"/>
        <v>0</v>
      </c>
      <c r="AE29" s="9">
        <f>M29+'01.05.2019'!AE29</f>
        <v>4812</v>
      </c>
      <c r="AF29" s="9">
        <f>N29+'01.05.2019'!AF29</f>
        <v>0</v>
      </c>
      <c r="AG29" s="9">
        <f>O29+'01.05.2019'!AG29</f>
        <v>1509</v>
      </c>
      <c r="AH29" s="9">
        <f>P29+'01.05.2019'!AH29</f>
        <v>163</v>
      </c>
      <c r="AI29" s="1">
        <f t="shared" si="5"/>
        <v>1264</v>
      </c>
      <c r="AJ29" s="10">
        <f t="shared" si="6"/>
        <v>7.3859622457974892</v>
      </c>
      <c r="AK29" s="10">
        <f t="shared" si="7"/>
        <v>16.018987341772153</v>
      </c>
    </row>
    <row r="30" spans="1:37" ht="27.75" customHeight="1" x14ac:dyDescent="0.25">
      <c r="A30" s="25" t="s">
        <v>9</v>
      </c>
      <c r="B30" s="25" t="s">
        <v>27</v>
      </c>
      <c r="C30" s="50">
        <f>'01.05.2019'!C30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M30+'01.05.2019'!AE30</f>
        <v>0</v>
      </c>
      <c r="AF30" s="9">
        <f>N30+'01.05.2019'!AF30</f>
        <v>0</v>
      </c>
      <c r="AG30" s="9">
        <f>O30+'01.05.2019'!AG30</f>
        <v>0</v>
      </c>
      <c r="AH30" s="9">
        <f>P30+'01.05.2019'!AH30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'01.05.2019'!C31</f>
        <v>137</v>
      </c>
      <c r="D31" s="1">
        <f t="shared" si="0"/>
        <v>11.416666666666666</v>
      </c>
      <c r="E31" s="36">
        <v>94</v>
      </c>
      <c r="F31" s="36"/>
      <c r="G31" s="36"/>
      <c r="H31" s="36"/>
      <c r="I31" s="36"/>
      <c r="J31" s="36"/>
      <c r="K31" s="36"/>
      <c r="L31" s="36"/>
      <c r="M31" s="36">
        <v>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M31+'01.05.2019'!AE31</f>
        <v>16</v>
      </c>
      <c r="AF31" s="9">
        <f>N31+'01.05.2019'!AF31</f>
        <v>0</v>
      </c>
      <c r="AG31" s="9">
        <f>O31+'01.05.2019'!AG31</f>
        <v>0</v>
      </c>
      <c r="AH31" s="9">
        <f>P31+'01.05.2019'!AH31</f>
        <v>0</v>
      </c>
      <c r="AI31" s="1">
        <f t="shared" si="5"/>
        <v>3</v>
      </c>
      <c r="AJ31" s="10">
        <f t="shared" si="6"/>
        <v>8.2335766423357661</v>
      </c>
      <c r="AK31" s="10">
        <f t="shared" si="7"/>
        <v>31.333333333333332</v>
      </c>
    </row>
    <row r="32" spans="1:37" ht="36.75" customHeight="1" x14ac:dyDescent="0.25">
      <c r="A32" s="25" t="s">
        <v>59</v>
      </c>
      <c r="B32" s="25" t="s">
        <v>60</v>
      </c>
      <c r="C32" s="50">
        <f>'01.05.2019'!C32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M32+'01.05.2019'!AE32</f>
        <v>17</v>
      </c>
      <c r="AF32" s="9">
        <f>N32+'01.05.2019'!AF32</f>
        <v>0</v>
      </c>
      <c r="AG32" s="9">
        <f>O32+'01.05.2019'!AG32</f>
        <v>0</v>
      </c>
      <c r="AH32" s="9">
        <f>P32+'01.05.2019'!AH32</f>
        <v>0</v>
      </c>
      <c r="AI32" s="1">
        <f t="shared" si="5"/>
        <v>3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'01.05.2019'!C33</f>
        <v>277650</v>
      </c>
      <c r="D33" s="1">
        <f t="shared" si="0"/>
        <v>23137.5</v>
      </c>
      <c r="E33" s="36">
        <v>111355.9</v>
      </c>
      <c r="F33" s="36"/>
      <c r="G33" s="36"/>
      <c r="H33" s="36"/>
      <c r="I33" s="41"/>
      <c r="J33" s="36"/>
      <c r="K33" s="36"/>
      <c r="L33" s="36"/>
      <c r="M33" s="41">
        <v>23366.15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87989.75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M33+'01.05.2019'!AE33</f>
        <v>103025.76999999999</v>
      </c>
      <c r="AF33" s="9">
        <f>N33+'01.05.2019'!AF33</f>
        <v>0</v>
      </c>
      <c r="AG33" s="9">
        <f>O33+'01.05.2019'!AG33</f>
        <v>2988</v>
      </c>
      <c r="AH33" s="9">
        <f>P33+'01.05.2019'!AH33</f>
        <v>2876</v>
      </c>
      <c r="AI33" s="1">
        <f t="shared" si="5"/>
        <v>21203</v>
      </c>
      <c r="AJ33" s="10">
        <f t="shared" si="6"/>
        <v>3.8029065370070234</v>
      </c>
      <c r="AK33" s="10">
        <f t="shared" si="7"/>
        <v>4.1498726595293123</v>
      </c>
    </row>
    <row r="34" spans="1:38" ht="31.5" customHeight="1" x14ac:dyDescent="0.25">
      <c r="A34" s="25" t="s">
        <v>11</v>
      </c>
      <c r="B34" s="25" t="s">
        <v>39</v>
      </c>
      <c r="C34" s="50">
        <f>'01.05.2019'!C34</f>
        <v>25699</v>
      </c>
      <c r="D34" s="1">
        <f t="shared" si="0"/>
        <v>2141.5833333333335</v>
      </c>
      <c r="E34" s="36">
        <v>40104</v>
      </c>
      <c r="F34" s="36"/>
      <c r="G34" s="36">
        <v>713</v>
      </c>
      <c r="H34" s="36"/>
      <c r="I34" s="36"/>
      <c r="J34" s="36"/>
      <c r="K34" s="36"/>
      <c r="L34" s="36"/>
      <c r="M34" s="36">
        <v>1028</v>
      </c>
      <c r="N34" s="36"/>
      <c r="O34" s="36">
        <v>0</v>
      </c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39076</v>
      </c>
      <c r="Z34" s="9">
        <f t="shared" si="2"/>
        <v>0</v>
      </c>
      <c r="AA34" s="9">
        <f t="shared" si="3"/>
        <v>713</v>
      </c>
      <c r="AB34" s="37" t="s">
        <v>121</v>
      </c>
      <c r="AC34" s="49" t="s">
        <v>113</v>
      </c>
      <c r="AD34" s="9">
        <f t="shared" si="4"/>
        <v>0</v>
      </c>
      <c r="AE34" s="9">
        <f>M34+'01.05.2019'!AE34</f>
        <v>4231</v>
      </c>
      <c r="AF34" s="9">
        <f>N34+'01.05.2019'!AF34</f>
        <v>0</v>
      </c>
      <c r="AG34" s="9">
        <f>O34+'01.05.2019'!AG34</f>
        <v>345</v>
      </c>
      <c r="AH34" s="9">
        <f>P34+'01.05.2019'!AH34</f>
        <v>0</v>
      </c>
      <c r="AI34" s="1">
        <f t="shared" si="5"/>
        <v>915</v>
      </c>
      <c r="AJ34" s="10">
        <f t="shared" si="6"/>
        <v>18.579244328573093</v>
      </c>
      <c r="AK34" s="10">
        <f t="shared" si="7"/>
        <v>43.485245901639345</v>
      </c>
    </row>
    <row r="35" spans="1:38" ht="32.25" customHeight="1" x14ac:dyDescent="0.25">
      <c r="A35" s="25" t="s">
        <v>12</v>
      </c>
      <c r="B35" s="25" t="s">
        <v>28</v>
      </c>
      <c r="C35" s="50">
        <f>'01.05.2019'!C35</f>
        <v>70102</v>
      </c>
      <c r="D35" s="1">
        <f t="shared" si="0"/>
        <v>5841.833333333333</v>
      </c>
      <c r="E35" s="36">
        <v>42428</v>
      </c>
      <c r="F35" s="36"/>
      <c r="G35" s="36"/>
      <c r="H35" s="36"/>
      <c r="I35" s="36"/>
      <c r="J35" s="36"/>
      <c r="K35" s="36"/>
      <c r="L35" s="36"/>
      <c r="M35" s="36">
        <v>2044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40384</v>
      </c>
      <c r="Z35" s="9">
        <f t="shared" si="2"/>
        <v>0</v>
      </c>
      <c r="AA35" s="9">
        <f t="shared" si="3"/>
        <v>0</v>
      </c>
      <c r="AB35" s="36">
        <v>10</v>
      </c>
      <c r="AC35" s="38">
        <v>43738</v>
      </c>
      <c r="AD35" s="9">
        <f t="shared" si="4"/>
        <v>0</v>
      </c>
      <c r="AE35" s="9">
        <f>M35+'01.05.2019'!AE35</f>
        <v>10513</v>
      </c>
      <c r="AF35" s="9">
        <f>N35+'01.05.2019'!AF35</f>
        <v>0</v>
      </c>
      <c r="AG35" s="9">
        <f>O35+'01.05.2019'!AG35</f>
        <v>0</v>
      </c>
      <c r="AH35" s="9">
        <f>P35+'01.05.2019'!AH35</f>
        <v>0</v>
      </c>
      <c r="AI35" s="1">
        <f t="shared" si="5"/>
        <v>2103</v>
      </c>
      <c r="AJ35" s="10">
        <f t="shared" si="6"/>
        <v>6.9128983481213089</v>
      </c>
      <c r="AK35" s="10">
        <f t="shared" si="7"/>
        <v>19.203043271516879</v>
      </c>
    </row>
    <row r="36" spans="1:38" ht="31.5" customHeight="1" x14ac:dyDescent="0.25">
      <c r="A36" s="25" t="s">
        <v>29</v>
      </c>
      <c r="B36" s="25" t="s">
        <v>30</v>
      </c>
      <c r="C36" s="50">
        <f>'01.05.2019'!C36</f>
        <v>137</v>
      </c>
      <c r="D36" s="1">
        <f t="shared" si="0"/>
        <v>11.416666666666666</v>
      </c>
      <c r="E36" s="36">
        <v>208</v>
      </c>
      <c r="F36" s="36"/>
      <c r="G36" s="36"/>
      <c r="H36" s="36"/>
      <c r="I36" s="36"/>
      <c r="J36" s="36"/>
      <c r="K36" s="36"/>
      <c r="L36" s="36"/>
      <c r="M36" s="36">
        <v>5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203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M36+'01.05.2019'!AE36</f>
        <v>5</v>
      </c>
      <c r="AF36" s="9">
        <f>N36+'01.05.2019'!AF36</f>
        <v>0</v>
      </c>
      <c r="AG36" s="9">
        <f>O36+'01.05.2019'!AG36</f>
        <v>0</v>
      </c>
      <c r="AH36" s="9">
        <f>P36+'01.05.2019'!AH36</f>
        <v>0</v>
      </c>
      <c r="AI36" s="1">
        <f t="shared" si="5"/>
        <v>1</v>
      </c>
      <c r="AJ36" s="10">
        <f t="shared" si="6"/>
        <v>17.78102189781022</v>
      </c>
      <c r="AK36" s="10">
        <f t="shared" si="7"/>
        <v>203</v>
      </c>
    </row>
    <row r="37" spans="1:38" ht="29.25" customHeight="1" x14ac:dyDescent="0.25">
      <c r="A37" s="25" t="s">
        <v>26</v>
      </c>
      <c r="B37" s="25" t="s">
        <v>27</v>
      </c>
      <c r="C37" s="50">
        <f>'01.05.2019'!C37</f>
        <v>61177</v>
      </c>
      <c r="D37" s="1">
        <f t="shared" si="0"/>
        <v>5098.083333333333</v>
      </c>
      <c r="E37" s="36">
        <v>80941</v>
      </c>
      <c r="F37" s="36"/>
      <c r="G37" s="36"/>
      <c r="H37" s="36"/>
      <c r="I37" s="36"/>
      <c r="J37" s="36"/>
      <c r="K37" s="36"/>
      <c r="L37" s="36"/>
      <c r="M37" s="36">
        <v>710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80231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M37+'01.05.2019'!AE37</f>
        <v>2162</v>
      </c>
      <c r="AF37" s="9">
        <f>N37+'01.05.2019'!AF37</f>
        <v>0</v>
      </c>
      <c r="AG37" s="9">
        <f>O37+'01.05.2019'!AG37</f>
        <v>0</v>
      </c>
      <c r="AH37" s="9">
        <f>P37+'01.05.2019'!AH37</f>
        <v>0</v>
      </c>
      <c r="AI37" s="1">
        <f t="shared" si="5"/>
        <v>432</v>
      </c>
      <c r="AJ37" s="10">
        <f t="shared" si="6"/>
        <v>15.737483041012146</v>
      </c>
      <c r="AK37" s="10">
        <f t="shared" si="7"/>
        <v>185.71990740740742</v>
      </c>
    </row>
    <row r="38" spans="1:38" ht="32.25" customHeight="1" x14ac:dyDescent="0.25">
      <c r="A38" s="25" t="s">
        <v>10</v>
      </c>
      <c r="B38" s="25" t="s">
        <v>38</v>
      </c>
      <c r="C38" s="50">
        <f>'01.05.2019'!C38</f>
        <v>19825</v>
      </c>
      <c r="D38" s="1">
        <f t="shared" si="0"/>
        <v>1652.0833333333333</v>
      </c>
      <c r="E38" s="36">
        <v>942</v>
      </c>
      <c r="F38" s="36"/>
      <c r="G38" s="36"/>
      <c r="H38" s="36"/>
      <c r="I38" s="36"/>
      <c r="J38" s="36"/>
      <c r="K38" s="36"/>
      <c r="L38" s="36"/>
      <c r="M38" s="36">
        <v>533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409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M38+'01.05.2019'!AE38</f>
        <v>19552</v>
      </c>
      <c r="AF38" s="9">
        <f>N38+'01.05.2019'!AF38</f>
        <v>0</v>
      </c>
      <c r="AG38" s="9">
        <f>O38+'01.05.2019'!AG38</f>
        <v>0</v>
      </c>
      <c r="AH38" s="9">
        <f>P38+'01.05.2019'!AH38</f>
        <v>0</v>
      </c>
      <c r="AI38" s="1">
        <f t="shared" si="5"/>
        <v>3910</v>
      </c>
      <c r="AJ38" s="10">
        <f t="shared" si="6"/>
        <v>0.24756620428751577</v>
      </c>
      <c r="AK38" s="10">
        <f t="shared" si="7"/>
        <v>0.10460358056265985</v>
      </c>
    </row>
    <row r="39" spans="1:38" ht="31.5" customHeight="1" x14ac:dyDescent="0.25">
      <c r="A39" s="25" t="s">
        <v>14</v>
      </c>
      <c r="B39" s="25" t="s">
        <v>38</v>
      </c>
      <c r="C39" s="50">
        <f>'01.05.2019'!C39</f>
        <v>178427</v>
      </c>
      <c r="D39" s="1">
        <f t="shared" si="0"/>
        <v>14868.916666666666</v>
      </c>
      <c r="E39" s="36">
        <v>1220</v>
      </c>
      <c r="F39" s="36"/>
      <c r="G39" s="36">
        <v>32428</v>
      </c>
      <c r="H39" s="36"/>
      <c r="I39" s="36"/>
      <c r="J39" s="36"/>
      <c r="K39" s="36"/>
      <c r="L39" s="36"/>
      <c r="M39" s="36">
        <v>988</v>
      </c>
      <c r="N39" s="36"/>
      <c r="O39" s="36">
        <v>14456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232</v>
      </c>
      <c r="Z39" s="9">
        <f t="shared" si="2"/>
        <v>0</v>
      </c>
      <c r="AA39" s="9">
        <f t="shared" si="3"/>
        <v>17972</v>
      </c>
      <c r="AB39" s="36">
        <v>232</v>
      </c>
      <c r="AC39" s="38">
        <v>43738</v>
      </c>
      <c r="AD39" s="9">
        <f t="shared" si="4"/>
        <v>0</v>
      </c>
      <c r="AE39" s="9">
        <f>M39+'01.05.2019'!AE39</f>
        <v>12299</v>
      </c>
      <c r="AF39" s="9">
        <f>N39+'01.05.2019'!AF39</f>
        <v>0</v>
      </c>
      <c r="AG39" s="9">
        <f>O39+'01.05.2019'!AG39</f>
        <v>49348</v>
      </c>
      <c r="AH39" s="9">
        <f>P39+'01.05.2019'!AH39</f>
        <v>1816</v>
      </c>
      <c r="AI39" s="1">
        <f t="shared" si="5"/>
        <v>12329</v>
      </c>
      <c r="AJ39" s="10">
        <f t="shared" si="6"/>
        <v>1.2242990130417482</v>
      </c>
      <c r="AK39" s="10">
        <f t="shared" si="7"/>
        <v>1.4765187768675481</v>
      </c>
    </row>
    <row r="40" spans="1:38" ht="31.5" customHeight="1" x14ac:dyDescent="0.25">
      <c r="A40" s="25" t="s">
        <v>14</v>
      </c>
      <c r="B40" s="25" t="s">
        <v>86</v>
      </c>
      <c r="C40" s="50">
        <f>'01.05.2019'!C40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M40+'01.05.2019'!AE40</f>
        <v>0</v>
      </c>
      <c r="AF40" s="9">
        <f>N40+'01.05.2019'!AF40</f>
        <v>0</v>
      </c>
      <c r="AG40" s="9">
        <f>O40+'01.05.2019'!AG40</f>
        <v>0</v>
      </c>
      <c r="AH40" s="9">
        <f>P40+'01.05.2019'!AH40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'01.05.2019'!C41</f>
        <v>33174</v>
      </c>
      <c r="D41" s="1">
        <f t="shared" si="0"/>
        <v>2764.5</v>
      </c>
      <c r="E41" s="36">
        <v>8200</v>
      </c>
      <c r="F41" s="36"/>
      <c r="G41" s="36"/>
      <c r="H41" s="36"/>
      <c r="I41" s="36"/>
      <c r="J41" s="36"/>
      <c r="K41" s="36"/>
      <c r="L41" s="36"/>
      <c r="M41" s="36">
        <v>0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8200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M41+'01.05.2019'!AE41</f>
        <v>0</v>
      </c>
      <c r="AF41" s="9">
        <f>N41+'01.05.2019'!AF41</f>
        <v>0</v>
      </c>
      <c r="AG41" s="9">
        <f>O41+'01.05.2019'!AG41</f>
        <v>0</v>
      </c>
      <c r="AH41" s="9">
        <f>P41+'01.05.2019'!AH41</f>
        <v>0</v>
      </c>
      <c r="AI41" s="1">
        <f t="shared" si="5"/>
        <v>0</v>
      </c>
      <c r="AJ41" s="10">
        <f t="shared" si="6"/>
        <v>2.9661783324290107</v>
      </c>
      <c r="AK41" s="10" t="e">
        <f t="shared" si="7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'01.05.2019'!C42</f>
        <v>33172</v>
      </c>
      <c r="D42" s="1">
        <f t="shared" si="0"/>
        <v>2764.3333333333335</v>
      </c>
      <c r="E42" s="36">
        <v>3836</v>
      </c>
      <c r="F42" s="36"/>
      <c r="G42" s="36"/>
      <c r="H42" s="36"/>
      <c r="I42" s="36"/>
      <c r="J42" s="36"/>
      <c r="K42" s="36"/>
      <c r="L42" s="36"/>
      <c r="M42" s="36">
        <v>139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3697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M42+'01.05.2019'!AE42</f>
        <v>402</v>
      </c>
      <c r="AF42" s="9">
        <f>N42+'01.05.2019'!AF42</f>
        <v>0</v>
      </c>
      <c r="AG42" s="9">
        <f>O42+'01.05.2019'!AG42</f>
        <v>0</v>
      </c>
      <c r="AH42" s="9">
        <f>P42+'01.05.2019'!AH42</f>
        <v>0</v>
      </c>
      <c r="AI42" s="1">
        <f t="shared" si="5"/>
        <v>80</v>
      </c>
      <c r="AJ42" s="10">
        <f t="shared" si="6"/>
        <v>1.3373929820330399</v>
      </c>
      <c r="AK42" s="10">
        <f t="shared" si="7"/>
        <v>46.212499999999999</v>
      </c>
    </row>
    <row r="43" spans="1:38" ht="39" customHeight="1" x14ac:dyDescent="0.25">
      <c r="A43" s="26" t="s">
        <v>92</v>
      </c>
      <c r="B43" s="27" t="s">
        <v>65</v>
      </c>
      <c r="C43" s="50">
        <f>'01.05.2019'!C43</f>
        <v>32815</v>
      </c>
      <c r="D43" s="1">
        <f t="shared" si="0"/>
        <v>2734.5833333333335</v>
      </c>
      <c r="E43" s="36">
        <v>7947</v>
      </c>
      <c r="F43" s="36"/>
      <c r="G43" s="36"/>
      <c r="H43" s="36"/>
      <c r="I43" s="36"/>
      <c r="J43" s="36"/>
      <c r="K43" s="36"/>
      <c r="L43" s="36"/>
      <c r="M43" s="36">
        <v>139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7808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M43+'01.05.2019'!AE43</f>
        <v>396</v>
      </c>
      <c r="AF43" s="9">
        <f>N43+'01.05.2019'!AF43</f>
        <v>0</v>
      </c>
      <c r="AG43" s="9">
        <f>O43+'01.05.2019'!AG43</f>
        <v>0</v>
      </c>
      <c r="AH43" s="9">
        <f>P43+'01.05.2019'!AH43</f>
        <v>0</v>
      </c>
      <c r="AI43" s="1">
        <f t="shared" si="5"/>
        <v>79</v>
      </c>
      <c r="AJ43" s="10">
        <f t="shared" si="6"/>
        <v>2.8552795977449335</v>
      </c>
      <c r="AK43" s="10">
        <f t="shared" si="7"/>
        <v>98.835443037974684</v>
      </c>
    </row>
    <row r="44" spans="1:38" ht="41.25" customHeight="1" x14ac:dyDescent="0.25">
      <c r="A44" s="26" t="s">
        <v>92</v>
      </c>
      <c r="B44" s="27" t="s">
        <v>64</v>
      </c>
      <c r="C44" s="50">
        <f>'01.05.2019'!C44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>
        <v>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M44+'01.05.2019'!AE44</f>
        <v>0</v>
      </c>
      <c r="AF44" s="9">
        <f>N44+'01.05.2019'!AF44</f>
        <v>0</v>
      </c>
      <c r="AG44" s="9">
        <f>O44+'01.05.2019'!AG44</f>
        <v>0</v>
      </c>
      <c r="AH44" s="9">
        <f>P44+'01.05.2019'!AH44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'01.05.2019'!C45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M45+'01.05.2019'!AE45</f>
        <v>0</v>
      </c>
      <c r="AF45" s="9">
        <f>N45+'01.05.2019'!AF45</f>
        <v>0</v>
      </c>
      <c r="AG45" s="9">
        <f>O45+'01.05.2019'!AG45</f>
        <v>0</v>
      </c>
      <c r="AH45" s="9">
        <f>P45+'01.05.2019'!AH45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'01.05.2019'!C46</f>
        <v>15700</v>
      </c>
      <c r="D46" s="1">
        <f t="shared" si="0"/>
        <v>1308.3333333333333</v>
      </c>
      <c r="E46" s="36"/>
      <c r="F46" s="36">
        <v>24582</v>
      </c>
      <c r="G46" s="36"/>
      <c r="H46" s="36"/>
      <c r="I46" s="36"/>
      <c r="J46" s="36"/>
      <c r="K46" s="36"/>
      <c r="L46" s="36"/>
      <c r="M46" s="36"/>
      <c r="N46" s="36">
        <v>166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24416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M46+'01.05.2019'!AE46</f>
        <v>0</v>
      </c>
      <c r="AF46" s="9">
        <f>N46+'01.05.2019'!AF46</f>
        <v>776</v>
      </c>
      <c r="AG46" s="9">
        <f>O46+'01.05.2019'!AG46</f>
        <v>0</v>
      </c>
      <c r="AH46" s="9">
        <f>P46+'01.05.2019'!AH46</f>
        <v>0</v>
      </c>
      <c r="AI46" s="1">
        <f t="shared" si="5"/>
        <v>155</v>
      </c>
      <c r="AJ46" s="10">
        <f t="shared" si="6"/>
        <v>18.66191082802548</v>
      </c>
      <c r="AK46" s="10">
        <f t="shared" si="7"/>
        <v>157.5225806451613</v>
      </c>
    </row>
    <row r="47" spans="1:38" ht="30.75" customHeight="1" x14ac:dyDescent="0.25">
      <c r="A47" s="26" t="s">
        <v>88</v>
      </c>
      <c r="B47" s="25" t="s">
        <v>89</v>
      </c>
      <c r="C47" s="50">
        <f>'01.05.2019'!C47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M47+'01.05.2019'!AE47</f>
        <v>0</v>
      </c>
      <c r="AF47" s="9">
        <f>N47+'01.05.2019'!AF47</f>
        <v>0</v>
      </c>
      <c r="AG47" s="9">
        <f>O47+'01.05.2019'!AG47</f>
        <v>0</v>
      </c>
      <c r="AH47" s="9">
        <f>P47+'01.05.2019'!AH47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'01.05.2019'!C49</f>
        <v>98548</v>
      </c>
      <c r="D49" s="1">
        <f t="shared" si="0"/>
        <v>8212.3333333333339</v>
      </c>
      <c r="E49" s="36">
        <v>93163</v>
      </c>
      <c r="F49" s="36"/>
      <c r="G49" s="36"/>
      <c r="H49" s="36"/>
      <c r="I49" s="36"/>
      <c r="J49" s="39"/>
      <c r="K49" s="39"/>
      <c r="L49" s="39"/>
      <c r="M49" s="36">
        <v>2058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91105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M49+'01.05.2019'!AE49</f>
        <v>21338</v>
      </c>
      <c r="AF49" s="9">
        <f>N49+'01.05.2019'!AF49</f>
        <v>0</v>
      </c>
      <c r="AG49" s="9">
        <f>O49+'01.05.2019'!AG49</f>
        <v>0</v>
      </c>
      <c r="AH49" s="9">
        <f>P49+'01.05.2019'!AH49</f>
        <v>0</v>
      </c>
      <c r="AI49" s="1">
        <f t="shared" si="5"/>
        <v>4268</v>
      </c>
      <c r="AJ49" s="10">
        <f t="shared" si="6"/>
        <v>11.093680237041847</v>
      </c>
      <c r="AK49" s="10">
        <f t="shared" si="7"/>
        <v>21.346063730084349</v>
      </c>
    </row>
    <row r="50" spans="1:37" ht="29.25" customHeight="1" x14ac:dyDescent="0.25">
      <c r="A50" s="25" t="s">
        <v>33</v>
      </c>
      <c r="B50" s="25" t="s">
        <v>43</v>
      </c>
      <c r="C50" s="50">
        <f>'01.05.2019'!C50</f>
        <v>2147</v>
      </c>
      <c r="D50" s="1">
        <f t="shared" si="0"/>
        <v>178.91666666666666</v>
      </c>
      <c r="E50" s="36"/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M50+'01.05.2019'!AE50</f>
        <v>0</v>
      </c>
      <c r="AF50" s="9">
        <f>N50+'01.05.2019'!AF50</f>
        <v>0</v>
      </c>
      <c r="AG50" s="9">
        <f>O50+'01.05.2019'!AG50</f>
        <v>0</v>
      </c>
      <c r="AH50" s="9">
        <f>P50+'01.05.2019'!AH50</f>
        <v>0</v>
      </c>
      <c r="AI50" s="1">
        <f t="shared" si="5"/>
        <v>0</v>
      </c>
      <c r="AJ50" s="10">
        <f t="shared" si="6"/>
        <v>0</v>
      </c>
      <c r="AK50" s="10" t="e">
        <f t="shared" si="7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'01.05.2019'!C51</f>
        <v>189226</v>
      </c>
      <c r="D51" s="1">
        <f t="shared" si="0"/>
        <v>15768.833333333334</v>
      </c>
      <c r="E51" s="36">
        <v>202181</v>
      </c>
      <c r="F51" s="36"/>
      <c r="G51" s="36"/>
      <c r="H51" s="36"/>
      <c r="I51" s="36"/>
      <c r="J51" s="39"/>
      <c r="K51" s="39"/>
      <c r="L51" s="39"/>
      <c r="M51" s="36">
        <v>6107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196074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M51+'01.05.2019'!AE51</f>
        <v>25504</v>
      </c>
      <c r="AF51" s="9">
        <f>N51+'01.05.2019'!AF51</f>
        <v>0</v>
      </c>
      <c r="AG51" s="9">
        <f>O51+'01.05.2019'!AG51</f>
        <v>0</v>
      </c>
      <c r="AH51" s="9">
        <f>P51+'01.05.2019'!AH51</f>
        <v>0</v>
      </c>
      <c r="AI51" s="1">
        <f t="shared" si="5"/>
        <v>5101</v>
      </c>
      <c r="AJ51" s="10">
        <f t="shared" si="6"/>
        <v>12.434274359760286</v>
      </c>
      <c r="AK51" s="10">
        <f t="shared" si="7"/>
        <v>38.438345422466185</v>
      </c>
    </row>
    <row r="52" spans="1:37" ht="30.75" customHeight="1" x14ac:dyDescent="0.25">
      <c r="A52" s="28" t="s">
        <v>16</v>
      </c>
      <c r="B52" s="28" t="s">
        <v>32</v>
      </c>
      <c r="C52" s="50">
        <f>'01.05.2019'!C52</f>
        <v>3741</v>
      </c>
      <c r="D52" s="1">
        <f>C52/12</f>
        <v>311.75</v>
      </c>
      <c r="E52" s="36">
        <v>1600</v>
      </c>
      <c r="F52" s="36"/>
      <c r="G52" s="36"/>
      <c r="H52" s="36"/>
      <c r="I52" s="36">
        <v>3800</v>
      </c>
      <c r="J52" s="39"/>
      <c r="K52" s="39"/>
      <c r="L52" s="39"/>
      <c r="M52" s="36">
        <v>529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4871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M52+'01.05.2019'!AE52</f>
        <v>529</v>
      </c>
      <c r="AF52" s="9">
        <f>N52+'01.05.2019'!AF52</f>
        <v>0</v>
      </c>
      <c r="AG52" s="9">
        <f>O52+'01.05.2019'!AG52</f>
        <v>0</v>
      </c>
      <c r="AH52" s="9">
        <f>P52+'01.05.2019'!AH52</f>
        <v>0</v>
      </c>
      <c r="AI52" s="1">
        <f>ROUND((AE52+AF52+AG52)/$AL$3,0)</f>
        <v>106</v>
      </c>
      <c r="AJ52" s="10">
        <f t="shared" si="6"/>
        <v>15.624699278267842</v>
      </c>
      <c r="AK52" s="10">
        <f t="shared" si="7"/>
        <v>45.952830188679243</v>
      </c>
    </row>
    <row r="53" spans="1:37" ht="15.75" customHeight="1" x14ac:dyDescent="0.3">
      <c r="A53" s="73" t="s">
        <v>106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75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x14ac:dyDescent="0.25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25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x14ac:dyDescent="0.25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25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x14ac:dyDescent="0.25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25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x14ac:dyDescent="0.25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25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x14ac:dyDescent="0.25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25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x14ac:dyDescent="0.25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25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D9uY3dOv6jQGt8qv7vfhSMqbGteQgkgypT0U0o+5ODc+aDj01ZOqboH86ByjSdXtQnb2Y2JOsmm9A2ykn90M5Q==" saltValue="TVIXI7wA0jlInVjlXNxdOQ==" spinCount="100000" sheet="1" formatCells="0" selectLockedCells="1"/>
  <mergeCells count="21">
    <mergeCell ref="A54:AK54"/>
    <mergeCell ref="A20:B20"/>
    <mergeCell ref="A48:B48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53:C53"/>
    <mergeCell ref="A1:F1"/>
    <mergeCell ref="A2:A3"/>
    <mergeCell ref="B2:B3"/>
    <mergeCell ref="C2:C3"/>
    <mergeCell ref="D2:D3"/>
  </mergeCells>
  <pageMargins left="0" right="0" top="0.39370078740157483" bottom="0.19685039370078741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57495109-010E-410B-9A42-82F2BE4F3E0F}">
            <xm:f>'01.05.2019'!Y6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ACC01485-3830-446D-8103-9615292321C1}">
            <xm:f>'01.05.2019'!Y6</xm:f>
            <x14:dxf/>
          </x14:cfRule>
          <xm:sqref>E6:G19 E21:G47 E49:G52</xm:sqref>
        </x14:conditionalFormatting>
        <x14:conditionalFormatting xmlns:xm="http://schemas.microsoft.com/office/excel/2006/main">
          <x14:cfRule type="cellIs" priority="1" operator="notEqual" id="{A401D305-7CB7-4543-A2E3-86DCD9DCD333}">
            <xm:f>'01.05.2019'!AD6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840BC26-1F0A-422D-998E-CA10307234F8}">
            <xm:f>'01.05.2019'!AD6</xm:f>
            <x14:dxf/>
          </x14:cfRule>
          <xm:sqref>H6:H19 H21:H47 H49:H52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44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A53" sqref="A53:AK54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95</v>
      </c>
      <c r="B1" s="75"/>
      <c r="C1" s="75"/>
      <c r="D1" s="75"/>
      <c r="E1" s="75"/>
      <c r="F1" s="75"/>
      <c r="G1" s="43">
        <v>43647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'01.06.2019'!C6</f>
        <v>113918</v>
      </c>
      <c r="D6" s="1">
        <f>C6/12</f>
        <v>9493.1666666666661</v>
      </c>
      <c r="E6" s="36">
        <v>126787</v>
      </c>
      <c r="F6" s="36"/>
      <c r="G6" s="36"/>
      <c r="H6" s="36"/>
      <c r="I6" s="36"/>
      <c r="J6" s="40"/>
      <c r="K6" s="36"/>
      <c r="L6" s="36"/>
      <c r="M6" s="36">
        <v>3081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123706</v>
      </c>
      <c r="Z6" s="9">
        <f>(F6+J6)-N6</f>
        <v>0</v>
      </c>
      <c r="AA6" s="9">
        <f>(G6+K6+U6+W6)-O6-R6-X6</f>
        <v>0</v>
      </c>
      <c r="AB6" s="36"/>
      <c r="AC6" s="38"/>
      <c r="AD6" s="9">
        <f>(H6+L6+V6+X6)-S6-P6-W6</f>
        <v>0</v>
      </c>
      <c r="AE6" s="9">
        <f>M6+'01.06.2019'!AE6</f>
        <v>48439</v>
      </c>
      <c r="AF6" s="9">
        <f>N6+'01.06.2019'!AF6</f>
        <v>0</v>
      </c>
      <c r="AG6" s="9">
        <f>O6+'01.06.2019'!AG6</f>
        <v>0</v>
      </c>
      <c r="AH6" s="9">
        <f>P6+'01.06.2019'!AH6</f>
        <v>0</v>
      </c>
      <c r="AI6" s="1">
        <f>ROUND((AE6+AF6+AG6)/$AL$3,0)</f>
        <v>8073</v>
      </c>
      <c r="AJ6" s="10">
        <f>(Y6+Z6+AA6)/D6</f>
        <v>13.03105742727225</v>
      </c>
      <c r="AK6" s="10">
        <f>(Y6+Z6+AA6)/AI6</f>
        <v>15.323423758206367</v>
      </c>
    </row>
    <row r="7" spans="1:38" ht="25.5" customHeight="1" x14ac:dyDescent="0.25">
      <c r="A7" s="25" t="s">
        <v>2</v>
      </c>
      <c r="B7" s="25" t="s">
        <v>35</v>
      </c>
      <c r="C7" s="50">
        <f>'01.06.2019'!C7</f>
        <v>990944</v>
      </c>
      <c r="D7" s="1">
        <f>C7/12</f>
        <v>82578.666666666672</v>
      </c>
      <c r="E7" s="36">
        <v>1838525</v>
      </c>
      <c r="F7" s="36"/>
      <c r="G7" s="36"/>
      <c r="H7" s="36"/>
      <c r="I7" s="36"/>
      <c r="J7" s="36"/>
      <c r="K7" s="36"/>
      <c r="L7" s="36"/>
      <c r="M7" s="36">
        <v>32113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0">(E7+I7+T7)-M7-Q7</f>
        <v>1806412</v>
      </c>
      <c r="Z7" s="9">
        <f t="shared" ref="Z7:Z52" si="1">(F7+J7)-N7</f>
        <v>0</v>
      </c>
      <c r="AA7" s="9">
        <f t="shared" ref="AA7:AA52" si="2">(G7+K7+U7+W7)-O7-R7-X7</f>
        <v>0</v>
      </c>
      <c r="AB7" s="36"/>
      <c r="AC7" s="38"/>
      <c r="AD7" s="9">
        <f t="shared" ref="AD7:AD52" si="3">(H7+L7+V7+X7)-S7-P7-W7</f>
        <v>0</v>
      </c>
      <c r="AE7" s="9">
        <f>M7+'01.06.2019'!AE7</f>
        <v>127761</v>
      </c>
      <c r="AF7" s="9">
        <f>N7+'01.06.2019'!AF7</f>
        <v>0</v>
      </c>
      <c r="AG7" s="9">
        <f>O7+'01.06.2019'!AG7</f>
        <v>0</v>
      </c>
      <c r="AH7" s="9">
        <f>P7+'01.06.2019'!AH7</f>
        <v>0</v>
      </c>
      <c r="AI7" s="1">
        <f t="shared" ref="AI7:AI52" si="4">ROUND((AE7+AF7+AG7)/$AL$3,0)</f>
        <v>21294</v>
      </c>
      <c r="AJ7" s="10">
        <f t="shared" ref="AJ7:AJ52" si="5">(Y7+Z7+AA7)/D7</f>
        <v>21.875044402105466</v>
      </c>
      <c r="AK7" s="10">
        <f t="shared" ref="AK7:AK52" si="6">(Y7+Z7+AA7)/AI7</f>
        <v>84.831971447356068</v>
      </c>
    </row>
    <row r="8" spans="1:38" ht="29.25" customHeight="1" x14ac:dyDescent="0.25">
      <c r="A8" s="25" t="s">
        <v>2</v>
      </c>
      <c r="B8" s="25" t="s">
        <v>40</v>
      </c>
      <c r="C8" s="50">
        <f>'01.06.2019'!C8</f>
        <v>1058</v>
      </c>
      <c r="D8" s="1">
        <f t="shared" ref="D8:D51" si="7">C8/12</f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0"/>
        <v>0</v>
      </c>
      <c r="Z8" s="9">
        <f t="shared" si="1"/>
        <v>0</v>
      </c>
      <c r="AA8" s="9">
        <f t="shared" si="2"/>
        <v>0</v>
      </c>
      <c r="AB8" s="36"/>
      <c r="AC8" s="38"/>
      <c r="AD8" s="9">
        <f t="shared" si="3"/>
        <v>0</v>
      </c>
      <c r="AE8" s="9">
        <f>M8+'01.06.2019'!AE8</f>
        <v>0</v>
      </c>
      <c r="AF8" s="9">
        <f>N8+'01.06.2019'!AF8</f>
        <v>0</v>
      </c>
      <c r="AG8" s="9">
        <f>O8+'01.06.2019'!AG8</f>
        <v>0</v>
      </c>
      <c r="AH8" s="9">
        <f>P8+'01.06.2019'!AH8</f>
        <v>0</v>
      </c>
      <c r="AI8" s="1">
        <f t="shared" si="4"/>
        <v>0</v>
      </c>
      <c r="AJ8" s="10">
        <f t="shared" si="5"/>
        <v>0</v>
      </c>
      <c r="AK8" s="10" t="e">
        <f t="shared" si="6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'01.06.2019'!C9</f>
        <v>1266</v>
      </c>
      <c r="D9" s="1">
        <f t="shared" si="7"/>
        <v>105.5</v>
      </c>
      <c r="E9" s="36">
        <v>2444</v>
      </c>
      <c r="F9" s="36"/>
      <c r="G9" s="36"/>
      <c r="H9" s="36"/>
      <c r="I9" s="36"/>
      <c r="J9" s="36"/>
      <c r="K9" s="36"/>
      <c r="L9" s="36"/>
      <c r="M9" s="36">
        <v>108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0"/>
        <v>2336</v>
      </c>
      <c r="Z9" s="9">
        <f t="shared" si="1"/>
        <v>0</v>
      </c>
      <c r="AA9" s="9">
        <f t="shared" si="2"/>
        <v>0</v>
      </c>
      <c r="AB9" s="36"/>
      <c r="AC9" s="38"/>
      <c r="AD9" s="9">
        <f t="shared" si="3"/>
        <v>0</v>
      </c>
      <c r="AE9" s="9">
        <f>M9+'01.06.2019'!AE9</f>
        <v>184</v>
      </c>
      <c r="AF9" s="9">
        <f>N9+'01.06.2019'!AF9</f>
        <v>0</v>
      </c>
      <c r="AG9" s="9">
        <f>O9+'01.06.2019'!AG9</f>
        <v>0</v>
      </c>
      <c r="AH9" s="9">
        <f>P9+'01.06.2019'!AH9</f>
        <v>0</v>
      </c>
      <c r="AI9" s="1">
        <f t="shared" si="4"/>
        <v>31</v>
      </c>
      <c r="AJ9" s="10">
        <f t="shared" si="5"/>
        <v>22.142180094786731</v>
      </c>
      <c r="AK9" s="10">
        <f t="shared" si="6"/>
        <v>75.354838709677423</v>
      </c>
    </row>
    <row r="10" spans="1:38" ht="31.5" customHeight="1" x14ac:dyDescent="0.25">
      <c r="A10" s="25" t="s">
        <v>3</v>
      </c>
      <c r="B10" s="25" t="s">
        <v>36</v>
      </c>
      <c r="C10" s="50">
        <f>'01.06.2019'!C10</f>
        <v>288010</v>
      </c>
      <c r="D10" s="1">
        <f t="shared" si="7"/>
        <v>24000.833333333332</v>
      </c>
      <c r="E10" s="36">
        <v>207759</v>
      </c>
      <c r="F10" s="36"/>
      <c r="G10" s="36"/>
      <c r="H10" s="36"/>
      <c r="I10" s="36"/>
      <c r="J10" s="36"/>
      <c r="K10" s="36"/>
      <c r="L10" s="36"/>
      <c r="M10" s="36">
        <v>24293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0"/>
        <v>183466</v>
      </c>
      <c r="Z10" s="9">
        <f t="shared" si="1"/>
        <v>0</v>
      </c>
      <c r="AA10" s="9">
        <f t="shared" si="2"/>
        <v>0</v>
      </c>
      <c r="AB10" s="36">
        <v>6096</v>
      </c>
      <c r="AC10" s="38">
        <v>43830</v>
      </c>
      <c r="AD10" s="9">
        <f t="shared" si="3"/>
        <v>0</v>
      </c>
      <c r="AE10" s="9">
        <f>M10+'01.06.2019'!AE10</f>
        <v>169504</v>
      </c>
      <c r="AF10" s="9">
        <f>N10+'01.06.2019'!AF10</f>
        <v>0</v>
      </c>
      <c r="AG10" s="9">
        <f>O10+'01.06.2019'!AG10</f>
        <v>0</v>
      </c>
      <c r="AH10" s="9">
        <f>P10+'01.06.2019'!AH10</f>
        <v>0</v>
      </c>
      <c r="AI10" s="1">
        <f t="shared" si="4"/>
        <v>28251</v>
      </c>
      <c r="AJ10" s="10">
        <f t="shared" si="5"/>
        <v>7.6441512447484463</v>
      </c>
      <c r="AK10" s="10">
        <f t="shared" si="6"/>
        <v>6.4941418002902553</v>
      </c>
    </row>
    <row r="11" spans="1:38" ht="24.75" customHeight="1" x14ac:dyDescent="0.25">
      <c r="A11" s="25" t="s">
        <v>3</v>
      </c>
      <c r="B11" s="25" t="s">
        <v>57</v>
      </c>
      <c r="C11" s="50">
        <f>'01.06.2019'!C11</f>
        <v>1260</v>
      </c>
      <c r="D11" s="1">
        <f t="shared" si="7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0"/>
        <v>0</v>
      </c>
      <c r="Z11" s="9">
        <f t="shared" si="1"/>
        <v>0</v>
      </c>
      <c r="AA11" s="9">
        <f t="shared" si="2"/>
        <v>0</v>
      </c>
      <c r="AB11" s="36"/>
      <c r="AC11" s="38"/>
      <c r="AD11" s="9">
        <f t="shared" si="3"/>
        <v>0</v>
      </c>
      <c r="AE11" s="9">
        <f>M11+'01.06.2019'!AE11</f>
        <v>0</v>
      </c>
      <c r="AF11" s="9">
        <f>N11+'01.06.2019'!AF11</f>
        <v>0</v>
      </c>
      <c r="AG11" s="9">
        <f>O11+'01.06.2019'!AG11</f>
        <v>0</v>
      </c>
      <c r="AH11" s="9">
        <f>P11+'01.06.2019'!AH11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'01.06.2019'!C12</f>
        <v>2493</v>
      </c>
      <c r="D12" s="1">
        <f t="shared" si="7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0"/>
        <v>0</v>
      </c>
      <c r="Z12" s="9">
        <f t="shared" si="1"/>
        <v>0</v>
      </c>
      <c r="AA12" s="9">
        <f t="shared" si="2"/>
        <v>0</v>
      </c>
      <c r="AB12" s="36"/>
      <c r="AC12" s="38"/>
      <c r="AD12" s="9">
        <f t="shared" si="3"/>
        <v>0</v>
      </c>
      <c r="AE12" s="9">
        <f>M12+'01.06.2019'!AE12</f>
        <v>0</v>
      </c>
      <c r="AF12" s="9">
        <f>N12+'01.06.2019'!AF12</f>
        <v>0</v>
      </c>
      <c r="AG12" s="9">
        <f>O12+'01.06.2019'!AG12</f>
        <v>0</v>
      </c>
      <c r="AH12" s="9">
        <f>P12+'01.06.2019'!AH12</f>
        <v>0</v>
      </c>
      <c r="AI12" s="1">
        <f t="shared" si="4"/>
        <v>0</v>
      </c>
      <c r="AJ12" s="10">
        <f t="shared" si="5"/>
        <v>0</v>
      </c>
      <c r="AK12" s="10" t="e">
        <f t="shared" si="6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'01.06.2019'!C13</f>
        <v>1963</v>
      </c>
      <c r="D13" s="1">
        <f t="shared" si="7"/>
        <v>163.58333333333334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0"/>
        <v>1200</v>
      </c>
      <c r="Z13" s="9">
        <f t="shared" si="1"/>
        <v>0</v>
      </c>
      <c r="AA13" s="9">
        <f t="shared" si="2"/>
        <v>0</v>
      </c>
      <c r="AB13" s="36"/>
      <c r="AC13" s="38"/>
      <c r="AD13" s="9">
        <f t="shared" si="3"/>
        <v>0</v>
      </c>
      <c r="AE13" s="9">
        <f>M13+'01.06.2019'!AE13</f>
        <v>7</v>
      </c>
      <c r="AF13" s="9">
        <f>N13+'01.06.2019'!AF13</f>
        <v>0</v>
      </c>
      <c r="AG13" s="9">
        <f>O13+'01.06.2019'!AG13</f>
        <v>0</v>
      </c>
      <c r="AH13" s="9">
        <f>P13+'01.06.2019'!AH13</f>
        <v>0</v>
      </c>
      <c r="AI13" s="1">
        <f t="shared" si="4"/>
        <v>1</v>
      </c>
      <c r="AJ13" s="10">
        <f t="shared" si="5"/>
        <v>7.3357106469689244</v>
      </c>
      <c r="AK13" s="10">
        <f t="shared" si="6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'01.06.2019'!C14</f>
        <v>412907</v>
      </c>
      <c r="D14" s="1">
        <f t="shared" si="7"/>
        <v>34408.916666666664</v>
      </c>
      <c r="E14" s="36">
        <v>146814</v>
      </c>
      <c r="F14" s="36"/>
      <c r="G14" s="36"/>
      <c r="H14" s="36"/>
      <c r="I14" s="36"/>
      <c r="J14" s="36"/>
      <c r="K14" s="36"/>
      <c r="L14" s="36"/>
      <c r="M14" s="36">
        <v>27684.5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0"/>
        <v>119129.5</v>
      </c>
      <c r="Z14" s="9">
        <f t="shared" si="1"/>
        <v>0</v>
      </c>
      <c r="AA14" s="9">
        <f t="shared" si="2"/>
        <v>0</v>
      </c>
      <c r="AB14" s="36"/>
      <c r="AC14" s="38"/>
      <c r="AD14" s="9">
        <f t="shared" si="3"/>
        <v>0</v>
      </c>
      <c r="AE14" s="9">
        <f>M14+'01.06.2019'!AE14</f>
        <v>181349.5</v>
      </c>
      <c r="AF14" s="9">
        <f>N14+'01.06.2019'!AF14</f>
        <v>0</v>
      </c>
      <c r="AG14" s="9">
        <f>O14+'01.06.2019'!AG14</f>
        <v>0</v>
      </c>
      <c r="AH14" s="9">
        <f>P14+'01.06.2019'!AH14</f>
        <v>0</v>
      </c>
      <c r="AI14" s="1">
        <f t="shared" si="4"/>
        <v>30225</v>
      </c>
      <c r="AJ14" s="10">
        <f t="shared" si="5"/>
        <v>3.4621694473573954</v>
      </c>
      <c r="AK14" s="10">
        <f t="shared" si="6"/>
        <v>3.9414226633581473</v>
      </c>
    </row>
    <row r="15" spans="1:38" ht="31.5" customHeight="1" x14ac:dyDescent="0.25">
      <c r="A15" s="25" t="s">
        <v>19</v>
      </c>
      <c r="B15" s="25" t="s">
        <v>24</v>
      </c>
      <c r="C15" s="50">
        <f>'01.06.2019'!C15</f>
        <v>0</v>
      </c>
      <c r="D15" s="1">
        <f t="shared" si="7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0"/>
        <v>0</v>
      </c>
      <c r="Z15" s="9">
        <f t="shared" si="1"/>
        <v>0</v>
      </c>
      <c r="AA15" s="9">
        <f t="shared" si="2"/>
        <v>0</v>
      </c>
      <c r="AB15" s="36"/>
      <c r="AC15" s="38"/>
      <c r="AD15" s="9">
        <f t="shared" si="3"/>
        <v>0</v>
      </c>
      <c r="AE15" s="9">
        <f>M15+'01.06.2019'!AE15</f>
        <v>0</v>
      </c>
      <c r="AF15" s="9">
        <f>N15+'01.06.2019'!AF15</f>
        <v>0</v>
      </c>
      <c r="AG15" s="9">
        <f>O15+'01.06.2019'!AG15</f>
        <v>0</v>
      </c>
      <c r="AH15" s="9">
        <f>P15+'01.06.2019'!AH15</f>
        <v>0</v>
      </c>
      <c r="AI15" s="1">
        <f t="shared" si="4"/>
        <v>0</v>
      </c>
      <c r="AJ15" s="10" t="e">
        <f t="shared" si="5"/>
        <v>#DIV/0!</v>
      </c>
      <c r="AK15" s="10" t="e">
        <f t="shared" si="6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'01.06.2019'!C16</f>
        <v>7492</v>
      </c>
      <c r="D16" s="1">
        <f t="shared" si="7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0"/>
        <v>0</v>
      </c>
      <c r="Z16" s="9">
        <f t="shared" si="1"/>
        <v>0</v>
      </c>
      <c r="AA16" s="9">
        <f t="shared" si="2"/>
        <v>0</v>
      </c>
      <c r="AB16" s="36"/>
      <c r="AC16" s="38"/>
      <c r="AD16" s="9">
        <f t="shared" si="3"/>
        <v>0</v>
      </c>
      <c r="AE16" s="9">
        <f>M16+'01.06.2019'!AE16</f>
        <v>0</v>
      </c>
      <c r="AF16" s="9">
        <f>N16+'01.06.2019'!AF16</f>
        <v>0</v>
      </c>
      <c r="AG16" s="9">
        <f>O16+'01.06.2019'!AG16</f>
        <v>0</v>
      </c>
      <c r="AH16" s="9">
        <f>P16+'01.06.2019'!AH16</f>
        <v>0</v>
      </c>
      <c r="AI16" s="1">
        <f t="shared" si="4"/>
        <v>0</v>
      </c>
      <c r="AJ16" s="10">
        <f t="shared" si="5"/>
        <v>0</v>
      </c>
      <c r="AK16" s="10" t="e">
        <f t="shared" si="6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'01.06.2019'!C17</f>
        <v>213593</v>
      </c>
      <c r="D17" s="1">
        <f t="shared" si="7"/>
        <v>17799.416666666668</v>
      </c>
      <c r="E17" s="36">
        <v>289635</v>
      </c>
      <c r="F17" s="36"/>
      <c r="G17" s="36"/>
      <c r="H17" s="36"/>
      <c r="I17" s="36"/>
      <c r="J17" s="36"/>
      <c r="K17" s="36"/>
      <c r="L17" s="36"/>
      <c r="M17" s="36">
        <v>11828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0"/>
        <v>277807</v>
      </c>
      <c r="Z17" s="9">
        <f t="shared" si="1"/>
        <v>0</v>
      </c>
      <c r="AA17" s="9">
        <f t="shared" si="2"/>
        <v>0</v>
      </c>
      <c r="AB17" s="36"/>
      <c r="AC17" s="38"/>
      <c r="AD17" s="9">
        <f t="shared" si="3"/>
        <v>0</v>
      </c>
      <c r="AE17" s="9">
        <f>M17+'01.06.2019'!AE17</f>
        <v>78940</v>
      </c>
      <c r="AF17" s="9">
        <f>N17+'01.06.2019'!AF17</f>
        <v>0</v>
      </c>
      <c r="AG17" s="9">
        <f>O17+'01.06.2019'!AG17</f>
        <v>0</v>
      </c>
      <c r="AH17" s="9">
        <f>P17+'01.06.2019'!AH17</f>
        <v>0</v>
      </c>
      <c r="AI17" s="1">
        <f t="shared" si="4"/>
        <v>13157</v>
      </c>
      <c r="AJ17" s="10">
        <f t="shared" si="5"/>
        <v>15.607646317997311</v>
      </c>
      <c r="AK17" s="10">
        <f t="shared" si="6"/>
        <v>21.114767804210686</v>
      </c>
    </row>
    <row r="18" spans="1:37" ht="27.75" customHeight="1" x14ac:dyDescent="0.25">
      <c r="A18" s="25" t="s">
        <v>5</v>
      </c>
      <c r="B18" s="25" t="s">
        <v>27</v>
      </c>
      <c r="C18" s="50">
        <f>'01.06.2019'!C18</f>
        <v>2147</v>
      </c>
      <c r="D18" s="1">
        <f t="shared" si="7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0"/>
        <v>0</v>
      </c>
      <c r="Z18" s="9">
        <f t="shared" si="1"/>
        <v>0</v>
      </c>
      <c r="AA18" s="9">
        <f t="shared" si="2"/>
        <v>0</v>
      </c>
      <c r="AB18" s="36"/>
      <c r="AC18" s="38"/>
      <c r="AD18" s="9">
        <f t="shared" si="3"/>
        <v>0</v>
      </c>
      <c r="AE18" s="9">
        <f>M18+'01.06.2019'!AE18</f>
        <v>0</v>
      </c>
      <c r="AF18" s="9">
        <f>N18+'01.06.2019'!AF18</f>
        <v>0</v>
      </c>
      <c r="AG18" s="9">
        <f>O18+'01.06.2019'!AG18</f>
        <v>0</v>
      </c>
      <c r="AH18" s="9">
        <f>P18+'01.06.2019'!AH18</f>
        <v>0</v>
      </c>
      <c r="AI18" s="1">
        <f t="shared" si="4"/>
        <v>0</v>
      </c>
      <c r="AJ18" s="10">
        <f t="shared" si="5"/>
        <v>0</v>
      </c>
      <c r="AK18" s="10" t="e">
        <f t="shared" si="6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'01.06.2019'!C19</f>
        <v>1266</v>
      </c>
      <c r="D19" s="1">
        <f t="shared" si="7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0"/>
        <v>0</v>
      </c>
      <c r="Z19" s="9">
        <f t="shared" si="1"/>
        <v>0</v>
      </c>
      <c r="AA19" s="9">
        <f t="shared" si="2"/>
        <v>0</v>
      </c>
      <c r="AB19" s="36"/>
      <c r="AC19" s="38"/>
      <c r="AD19" s="9">
        <f t="shared" si="3"/>
        <v>0</v>
      </c>
      <c r="AE19" s="9">
        <f>M19+'01.06.2019'!AE19</f>
        <v>0</v>
      </c>
      <c r="AF19" s="9">
        <f>N19+'01.06.2019'!AF19</f>
        <v>0</v>
      </c>
      <c r="AG19" s="9">
        <f>O19+'01.06.2019'!AG19</f>
        <v>0</v>
      </c>
      <c r="AH19" s="9">
        <f>P19+'01.06.2019'!AH19</f>
        <v>0</v>
      </c>
      <c r="AI19" s="1">
        <f t="shared" si="4"/>
        <v>0</v>
      </c>
      <c r="AJ19" s="10">
        <f t="shared" si="5"/>
        <v>0</v>
      </c>
      <c r="AK19" s="10" t="e">
        <f t="shared" si="6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'01.06.2019'!C21</f>
        <v>11223</v>
      </c>
      <c r="D21" s="1">
        <f>C21/12</f>
        <v>935.25</v>
      </c>
      <c r="E21" s="36">
        <v>3240</v>
      </c>
      <c r="F21" s="36"/>
      <c r="G21" s="36"/>
      <c r="H21" s="36"/>
      <c r="I21" s="36"/>
      <c r="J21" s="36"/>
      <c r="K21" s="36"/>
      <c r="L21" s="36"/>
      <c r="M21" s="36">
        <v>1428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0"/>
        <v>1812</v>
      </c>
      <c r="Z21" s="9">
        <f t="shared" si="1"/>
        <v>0</v>
      </c>
      <c r="AA21" s="9">
        <f t="shared" si="2"/>
        <v>0</v>
      </c>
      <c r="AB21" s="36">
        <v>1812</v>
      </c>
      <c r="AC21" s="38">
        <v>43830</v>
      </c>
      <c r="AD21" s="9">
        <f t="shared" si="3"/>
        <v>0</v>
      </c>
      <c r="AE21" s="9">
        <f>M21+'01.06.2019'!AE21</f>
        <v>7366</v>
      </c>
      <c r="AF21" s="9">
        <f>N21+'01.06.2019'!AF21</f>
        <v>0</v>
      </c>
      <c r="AG21" s="9">
        <f>O21+'01.06.2019'!AG21</f>
        <v>0</v>
      </c>
      <c r="AH21" s="9">
        <f>P21+'01.06.2019'!AH21</f>
        <v>0</v>
      </c>
      <c r="AI21" s="1">
        <f t="shared" si="4"/>
        <v>1228</v>
      </c>
      <c r="AJ21" s="10">
        <f t="shared" si="5"/>
        <v>1.9374498797113071</v>
      </c>
      <c r="AK21" s="10">
        <f t="shared" si="6"/>
        <v>1.4755700325732899</v>
      </c>
    </row>
    <row r="22" spans="1:37" ht="33" customHeight="1" x14ac:dyDescent="0.25">
      <c r="A22" s="25" t="s">
        <v>91</v>
      </c>
      <c r="B22" s="25" t="s">
        <v>39</v>
      </c>
      <c r="C22" s="50">
        <f>'01.06.2019'!C22</f>
        <v>0</v>
      </c>
      <c r="D22" s="1">
        <f t="shared" si="7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0"/>
        <v>0</v>
      </c>
      <c r="Z22" s="9">
        <f t="shared" si="1"/>
        <v>0</v>
      </c>
      <c r="AA22" s="9">
        <f t="shared" si="2"/>
        <v>0</v>
      </c>
      <c r="AB22" s="36"/>
      <c r="AC22" s="38"/>
      <c r="AD22" s="9">
        <f t="shared" si="3"/>
        <v>0</v>
      </c>
      <c r="AE22" s="9">
        <f>M22+'01.06.2019'!AE22</f>
        <v>0</v>
      </c>
      <c r="AF22" s="9">
        <f>N22+'01.06.2019'!AF22</f>
        <v>0</v>
      </c>
      <c r="AG22" s="9">
        <f>O22+'01.06.2019'!AG22</f>
        <v>0</v>
      </c>
      <c r="AH22" s="9">
        <f>P22+'01.06.2019'!AH22</f>
        <v>0</v>
      </c>
      <c r="AI22" s="1">
        <f t="shared" si="4"/>
        <v>0</v>
      </c>
      <c r="AJ22" s="10" t="e">
        <f t="shared" si="5"/>
        <v>#DIV/0!</v>
      </c>
      <c r="AK22" s="10" t="e">
        <f t="shared" si="6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'01.06.2019'!C23</f>
        <v>230063</v>
      </c>
      <c r="D23" s="1">
        <f t="shared" si="7"/>
        <v>19171.916666666668</v>
      </c>
      <c r="E23" s="36">
        <v>47961</v>
      </c>
      <c r="F23" s="36"/>
      <c r="G23" s="36">
        <v>124761</v>
      </c>
      <c r="H23" s="36"/>
      <c r="I23" s="36">
        <v>86300</v>
      </c>
      <c r="J23" s="36"/>
      <c r="K23" s="36"/>
      <c r="L23" s="36"/>
      <c r="M23" s="36">
        <v>275</v>
      </c>
      <c r="N23" s="36"/>
      <c r="O23" s="36">
        <v>15516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0"/>
        <v>133986</v>
      </c>
      <c r="Z23" s="9">
        <f t="shared" si="1"/>
        <v>0</v>
      </c>
      <c r="AA23" s="9">
        <f t="shared" si="2"/>
        <v>109245</v>
      </c>
      <c r="AB23" s="36"/>
      <c r="AC23" s="38"/>
      <c r="AD23" s="9">
        <f t="shared" si="3"/>
        <v>0</v>
      </c>
      <c r="AE23" s="9">
        <f>M23+'01.06.2019'!AE23</f>
        <v>9498</v>
      </c>
      <c r="AF23" s="9">
        <f>N23+'01.06.2019'!AF23</f>
        <v>0</v>
      </c>
      <c r="AG23" s="9">
        <f>O23+'01.06.2019'!AG23</f>
        <v>88960</v>
      </c>
      <c r="AH23" s="9">
        <f>P23+'01.06.2019'!AH23</f>
        <v>2004</v>
      </c>
      <c r="AI23" s="1">
        <f t="shared" si="4"/>
        <v>16410</v>
      </c>
      <c r="AJ23" s="10">
        <f t="shared" si="5"/>
        <v>12.686837953082415</v>
      </c>
      <c r="AK23" s="10">
        <f t="shared" si="6"/>
        <v>14.822120658135283</v>
      </c>
    </row>
    <row r="24" spans="1:37" ht="31.5" customHeight="1" x14ac:dyDescent="0.25">
      <c r="A24" s="25" t="s">
        <v>85</v>
      </c>
      <c r="B24" s="25" t="s">
        <v>86</v>
      </c>
      <c r="C24" s="50">
        <f>'01.06.2019'!C24</f>
        <v>5619</v>
      </c>
      <c r="D24" s="1">
        <f t="shared" si="7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0"/>
        <v>0</v>
      </c>
      <c r="Z24" s="9">
        <f t="shared" si="1"/>
        <v>0</v>
      </c>
      <c r="AA24" s="9">
        <f t="shared" si="2"/>
        <v>0</v>
      </c>
      <c r="AB24" s="36"/>
      <c r="AC24" s="38"/>
      <c r="AD24" s="9">
        <f t="shared" si="3"/>
        <v>0</v>
      </c>
      <c r="AE24" s="9">
        <f>M24+'01.06.2019'!AE24</f>
        <v>0</v>
      </c>
      <c r="AF24" s="9">
        <f>N24+'01.06.2019'!AF24</f>
        <v>0</v>
      </c>
      <c r="AG24" s="9">
        <f>O24+'01.06.2019'!AG24</f>
        <v>0</v>
      </c>
      <c r="AH24" s="9">
        <f>P24+'01.06.2019'!AH24</f>
        <v>0</v>
      </c>
      <c r="AI24" s="1">
        <f t="shared" si="4"/>
        <v>0</v>
      </c>
      <c r="AJ24" s="10">
        <f t="shared" si="5"/>
        <v>0</v>
      </c>
      <c r="AK24" s="10" t="e">
        <f t="shared" si="6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'01.06.2019'!C25</f>
        <v>23775</v>
      </c>
      <c r="D25" s="1">
        <f t="shared" si="7"/>
        <v>1981.25</v>
      </c>
      <c r="E25" s="36">
        <v>9169</v>
      </c>
      <c r="F25" s="36"/>
      <c r="G25" s="36"/>
      <c r="H25" s="36"/>
      <c r="I25" s="36"/>
      <c r="J25" s="36"/>
      <c r="K25" s="36"/>
      <c r="L25" s="36"/>
      <c r="M25" s="36">
        <v>1788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0"/>
        <v>7381</v>
      </c>
      <c r="Z25" s="9">
        <f t="shared" si="1"/>
        <v>0</v>
      </c>
      <c r="AA25" s="9">
        <f t="shared" si="2"/>
        <v>0</v>
      </c>
      <c r="AB25" s="36"/>
      <c r="AC25" s="38"/>
      <c r="AD25" s="9">
        <f t="shared" si="3"/>
        <v>0</v>
      </c>
      <c r="AE25" s="9">
        <f>M25+'01.06.2019'!AE25</f>
        <v>65503</v>
      </c>
      <c r="AF25" s="9">
        <f>N25+'01.06.2019'!AF25</f>
        <v>0</v>
      </c>
      <c r="AG25" s="9">
        <f>O25+'01.06.2019'!AG25</f>
        <v>0</v>
      </c>
      <c r="AH25" s="9">
        <f>P25+'01.06.2019'!AH25</f>
        <v>650</v>
      </c>
      <c r="AI25" s="1">
        <f t="shared" si="4"/>
        <v>10917</v>
      </c>
      <c r="AJ25" s="10">
        <f t="shared" si="5"/>
        <v>3.7254258675078864</v>
      </c>
      <c r="AK25" s="10">
        <f t="shared" si="6"/>
        <v>0.67610149308418066</v>
      </c>
    </row>
    <row r="26" spans="1:37" ht="27.75" customHeight="1" x14ac:dyDescent="0.25">
      <c r="A26" s="25" t="s">
        <v>8</v>
      </c>
      <c r="B26" s="25" t="s">
        <v>37</v>
      </c>
      <c r="C26" s="50">
        <f>'01.06.2019'!C26</f>
        <v>55475</v>
      </c>
      <c r="D26" s="1">
        <f t="shared" si="7"/>
        <v>4622.916666666667</v>
      </c>
      <c r="E26" s="36">
        <v>34744</v>
      </c>
      <c r="F26" s="36"/>
      <c r="G26" s="36"/>
      <c r="H26" s="36"/>
      <c r="I26" s="36"/>
      <c r="J26" s="36"/>
      <c r="K26" s="36"/>
      <c r="L26" s="36"/>
      <c r="M26" s="36">
        <v>11549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0"/>
        <v>23195</v>
      </c>
      <c r="Z26" s="9">
        <f t="shared" si="1"/>
        <v>0</v>
      </c>
      <c r="AA26" s="9">
        <f t="shared" si="2"/>
        <v>0</v>
      </c>
      <c r="AB26" s="36"/>
      <c r="AC26" s="38"/>
      <c r="AD26" s="9">
        <f t="shared" si="3"/>
        <v>0</v>
      </c>
      <c r="AE26" s="9">
        <f>M26+'01.06.2019'!AE26</f>
        <v>43504</v>
      </c>
      <c r="AF26" s="9">
        <f>N26+'01.06.2019'!AF26</f>
        <v>0</v>
      </c>
      <c r="AG26" s="9">
        <f>O26+'01.06.2019'!AG26</f>
        <v>0</v>
      </c>
      <c r="AH26" s="9">
        <f>P26+'01.06.2019'!AH26</f>
        <v>0</v>
      </c>
      <c r="AI26" s="1">
        <f t="shared" si="4"/>
        <v>7251</v>
      </c>
      <c r="AJ26" s="10">
        <f t="shared" si="5"/>
        <v>5.0173952230734562</v>
      </c>
      <c r="AK26" s="10">
        <f t="shared" si="6"/>
        <v>3.1988691215004827</v>
      </c>
    </row>
    <row r="27" spans="1:37" ht="27.75" customHeight="1" x14ac:dyDescent="0.25">
      <c r="A27" s="25" t="s">
        <v>8</v>
      </c>
      <c r="B27" s="25" t="s">
        <v>27</v>
      </c>
      <c r="C27" s="50">
        <f>'01.06.2019'!C27</f>
        <v>0</v>
      </c>
      <c r="D27" s="1">
        <f t="shared" si="7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0"/>
        <v>0</v>
      </c>
      <c r="Z27" s="9">
        <f t="shared" si="1"/>
        <v>0</v>
      </c>
      <c r="AA27" s="9">
        <f t="shared" si="2"/>
        <v>0</v>
      </c>
      <c r="AB27" s="36"/>
      <c r="AC27" s="38"/>
      <c r="AD27" s="9">
        <f t="shared" si="3"/>
        <v>0</v>
      </c>
      <c r="AE27" s="9">
        <f>M27+'01.06.2019'!AE27</f>
        <v>0</v>
      </c>
      <c r="AF27" s="9">
        <f>N27+'01.06.2019'!AF27</f>
        <v>0</v>
      </c>
      <c r="AG27" s="9">
        <f>O27+'01.06.2019'!AG27</f>
        <v>0</v>
      </c>
      <c r="AH27" s="9">
        <f>P27+'01.06.2019'!AH27</f>
        <v>0</v>
      </c>
      <c r="AI27" s="1">
        <f t="shared" si="4"/>
        <v>0</v>
      </c>
      <c r="AJ27" s="10" t="e">
        <f t="shared" si="5"/>
        <v>#DIV/0!</v>
      </c>
      <c r="AK27" s="10" t="e">
        <f t="shared" si="6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'01.06.2019'!C28</f>
        <v>168</v>
      </c>
      <c r="D28" s="1">
        <f t="shared" si="7"/>
        <v>14</v>
      </c>
      <c r="E28" s="36">
        <v>94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0"/>
        <v>94</v>
      </c>
      <c r="Z28" s="9">
        <f t="shared" si="1"/>
        <v>0</v>
      </c>
      <c r="AA28" s="9">
        <f t="shared" si="2"/>
        <v>0</v>
      </c>
      <c r="AB28" s="36"/>
      <c r="AC28" s="38"/>
      <c r="AD28" s="9">
        <f t="shared" si="3"/>
        <v>0</v>
      </c>
      <c r="AE28" s="9">
        <f>M28+'01.06.2019'!AE28</f>
        <v>83</v>
      </c>
      <c r="AF28" s="9">
        <f>N28+'01.06.2019'!AF28</f>
        <v>0</v>
      </c>
      <c r="AG28" s="9">
        <f>O28+'01.06.2019'!AG28</f>
        <v>0</v>
      </c>
      <c r="AH28" s="9">
        <f>P28+'01.06.2019'!AH28</f>
        <v>0</v>
      </c>
      <c r="AI28" s="1">
        <f t="shared" si="4"/>
        <v>14</v>
      </c>
      <c r="AJ28" s="10">
        <f t="shared" si="5"/>
        <v>6.7142857142857144</v>
      </c>
      <c r="AK28" s="10">
        <f t="shared" si="6"/>
        <v>6.7142857142857144</v>
      </c>
    </row>
    <row r="29" spans="1:37" ht="27.75" customHeight="1" x14ac:dyDescent="0.25">
      <c r="A29" s="25" t="s">
        <v>9</v>
      </c>
      <c r="B29" s="25" t="s">
        <v>24</v>
      </c>
      <c r="C29" s="50">
        <f>'01.06.2019'!C29</f>
        <v>32897</v>
      </c>
      <c r="D29" s="1">
        <f t="shared" si="7"/>
        <v>2741.4166666666665</v>
      </c>
      <c r="E29" s="36">
        <v>20248</v>
      </c>
      <c r="F29" s="36"/>
      <c r="G29" s="36"/>
      <c r="H29" s="36"/>
      <c r="I29" s="36">
        <v>14030</v>
      </c>
      <c r="J29" s="36"/>
      <c r="K29" s="36"/>
      <c r="L29" s="36"/>
      <c r="M29" s="36">
        <v>1188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0"/>
        <v>33090</v>
      </c>
      <c r="Z29" s="9">
        <f t="shared" si="1"/>
        <v>0</v>
      </c>
      <c r="AA29" s="9">
        <f t="shared" si="2"/>
        <v>0</v>
      </c>
      <c r="AB29" s="36">
        <v>24</v>
      </c>
      <c r="AC29" s="38">
        <v>43678</v>
      </c>
      <c r="AD29" s="9">
        <f t="shared" si="3"/>
        <v>0</v>
      </c>
      <c r="AE29" s="9">
        <f>M29+'01.06.2019'!AE29</f>
        <v>6000</v>
      </c>
      <c r="AF29" s="9">
        <f>N29+'01.06.2019'!AF29</f>
        <v>0</v>
      </c>
      <c r="AG29" s="9">
        <f>O29+'01.06.2019'!AG29</f>
        <v>1509</v>
      </c>
      <c r="AH29" s="9">
        <f>P29+'01.06.2019'!AH29</f>
        <v>163</v>
      </c>
      <c r="AI29" s="1">
        <f t="shared" si="4"/>
        <v>1252</v>
      </c>
      <c r="AJ29" s="10">
        <f t="shared" si="5"/>
        <v>12.070401556372921</v>
      </c>
      <c r="AK29" s="10">
        <f t="shared" si="6"/>
        <v>26.429712460063897</v>
      </c>
    </row>
    <row r="30" spans="1:37" ht="27.75" customHeight="1" x14ac:dyDescent="0.25">
      <c r="A30" s="25" t="s">
        <v>9</v>
      </c>
      <c r="B30" s="25" t="s">
        <v>27</v>
      </c>
      <c r="C30" s="50">
        <f>'01.06.2019'!C30</f>
        <v>1873</v>
      </c>
      <c r="D30" s="1">
        <f t="shared" si="7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0"/>
        <v>0</v>
      </c>
      <c r="Z30" s="9">
        <f t="shared" si="1"/>
        <v>0</v>
      </c>
      <c r="AA30" s="9">
        <f t="shared" si="2"/>
        <v>0</v>
      </c>
      <c r="AB30" s="36"/>
      <c r="AC30" s="38"/>
      <c r="AD30" s="9">
        <f t="shared" si="3"/>
        <v>0</v>
      </c>
      <c r="AE30" s="9">
        <f>M30+'01.06.2019'!AE30</f>
        <v>0</v>
      </c>
      <c r="AF30" s="9">
        <f>N30+'01.06.2019'!AF30</f>
        <v>0</v>
      </c>
      <c r="AG30" s="9">
        <f>O30+'01.06.2019'!AG30</f>
        <v>0</v>
      </c>
      <c r="AH30" s="9">
        <f>P30+'01.06.2019'!AH30</f>
        <v>0</v>
      </c>
      <c r="AI30" s="1">
        <f t="shared" si="4"/>
        <v>0</v>
      </c>
      <c r="AJ30" s="10">
        <f t="shared" si="5"/>
        <v>0</v>
      </c>
      <c r="AK30" s="10" t="e">
        <f t="shared" si="6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'01.06.2019'!C31</f>
        <v>137</v>
      </c>
      <c r="D31" s="1">
        <f t="shared" si="7"/>
        <v>11.416666666666666</v>
      </c>
      <c r="E31" s="36">
        <v>94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0"/>
        <v>94</v>
      </c>
      <c r="Z31" s="9">
        <f t="shared" si="1"/>
        <v>0</v>
      </c>
      <c r="AA31" s="9">
        <f t="shared" si="2"/>
        <v>0</v>
      </c>
      <c r="AB31" s="36"/>
      <c r="AC31" s="38"/>
      <c r="AD31" s="9">
        <f t="shared" si="3"/>
        <v>0</v>
      </c>
      <c r="AE31" s="9">
        <f>M31+'01.06.2019'!AE31</f>
        <v>16</v>
      </c>
      <c r="AF31" s="9">
        <f>N31+'01.06.2019'!AF31</f>
        <v>0</v>
      </c>
      <c r="AG31" s="9">
        <f>O31+'01.06.2019'!AG31</f>
        <v>0</v>
      </c>
      <c r="AH31" s="9">
        <f>P31+'01.06.2019'!AH31</f>
        <v>0</v>
      </c>
      <c r="AI31" s="1">
        <f t="shared" si="4"/>
        <v>3</v>
      </c>
      <c r="AJ31" s="10">
        <f t="shared" si="5"/>
        <v>8.2335766423357661</v>
      </c>
      <c r="AK31" s="10">
        <f t="shared" si="6"/>
        <v>31.333333333333332</v>
      </c>
    </row>
    <row r="32" spans="1:37" ht="36.75" customHeight="1" x14ac:dyDescent="0.25">
      <c r="A32" s="25" t="s">
        <v>59</v>
      </c>
      <c r="B32" s="25" t="s">
        <v>60</v>
      </c>
      <c r="C32" s="50">
        <f>'01.06.2019'!C32</f>
        <v>137</v>
      </c>
      <c r="D32" s="1">
        <f t="shared" si="7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0"/>
        <v>0</v>
      </c>
      <c r="Z32" s="9">
        <f t="shared" si="1"/>
        <v>0</v>
      </c>
      <c r="AA32" s="9">
        <f t="shared" si="2"/>
        <v>0</v>
      </c>
      <c r="AB32" s="36"/>
      <c r="AC32" s="38"/>
      <c r="AD32" s="9">
        <f t="shared" si="3"/>
        <v>0</v>
      </c>
      <c r="AE32" s="9">
        <f>M32+'01.06.2019'!AE32</f>
        <v>17</v>
      </c>
      <c r="AF32" s="9">
        <f>N32+'01.06.2019'!AF32</f>
        <v>0</v>
      </c>
      <c r="AG32" s="9">
        <f>O32+'01.06.2019'!AG32</f>
        <v>0</v>
      </c>
      <c r="AH32" s="9">
        <f>P32+'01.06.2019'!AH32</f>
        <v>0</v>
      </c>
      <c r="AI32" s="1">
        <f t="shared" si="4"/>
        <v>3</v>
      </c>
      <c r="AJ32" s="10">
        <f t="shared" si="5"/>
        <v>0</v>
      </c>
      <c r="AK32" s="10">
        <f t="shared" si="6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'01.06.2019'!C33</f>
        <v>277650</v>
      </c>
      <c r="D33" s="1">
        <f t="shared" si="7"/>
        <v>23137.5</v>
      </c>
      <c r="E33" s="36">
        <v>87989.75</v>
      </c>
      <c r="F33" s="36"/>
      <c r="G33" s="36"/>
      <c r="H33" s="36"/>
      <c r="I33" s="41"/>
      <c r="J33" s="36"/>
      <c r="K33" s="36"/>
      <c r="L33" s="36"/>
      <c r="M33" s="41">
        <v>25191.3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0"/>
        <v>62798.45</v>
      </c>
      <c r="Z33" s="9">
        <f t="shared" si="1"/>
        <v>0</v>
      </c>
      <c r="AA33" s="9">
        <f t="shared" si="2"/>
        <v>0</v>
      </c>
      <c r="AB33" s="36"/>
      <c r="AC33" s="38"/>
      <c r="AD33" s="9">
        <f t="shared" si="3"/>
        <v>0</v>
      </c>
      <c r="AE33" s="9">
        <f>M33+'01.06.2019'!AE33</f>
        <v>128217.06999999999</v>
      </c>
      <c r="AF33" s="9">
        <f>N33+'01.06.2019'!AF33</f>
        <v>0</v>
      </c>
      <c r="AG33" s="9">
        <f>O33+'01.06.2019'!AG33</f>
        <v>2988</v>
      </c>
      <c r="AH33" s="9">
        <f>P33+'01.06.2019'!AH33</f>
        <v>2876</v>
      </c>
      <c r="AI33" s="1">
        <f t="shared" si="4"/>
        <v>21868</v>
      </c>
      <c r="AJ33" s="10">
        <f t="shared" si="5"/>
        <v>2.7141415451107509</v>
      </c>
      <c r="AK33" s="10">
        <f t="shared" si="6"/>
        <v>2.8717052313883298</v>
      </c>
    </row>
    <row r="34" spans="1:38" ht="31.5" customHeight="1" x14ac:dyDescent="0.25">
      <c r="A34" s="25" t="s">
        <v>11</v>
      </c>
      <c r="B34" s="25" t="s">
        <v>39</v>
      </c>
      <c r="C34" s="50">
        <f>'01.06.2019'!C34</f>
        <v>25699</v>
      </c>
      <c r="D34" s="1">
        <f t="shared" si="7"/>
        <v>2141.5833333333335</v>
      </c>
      <c r="E34" s="36">
        <v>39076</v>
      </c>
      <c r="F34" s="36"/>
      <c r="G34" s="36">
        <v>713</v>
      </c>
      <c r="H34" s="36"/>
      <c r="I34" s="36"/>
      <c r="J34" s="36"/>
      <c r="K34" s="36"/>
      <c r="L34" s="36"/>
      <c r="M34" s="36">
        <v>1309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0"/>
        <v>37767</v>
      </c>
      <c r="Z34" s="9">
        <f t="shared" si="1"/>
        <v>0</v>
      </c>
      <c r="AA34" s="9">
        <f t="shared" si="2"/>
        <v>713</v>
      </c>
      <c r="AB34" s="36">
        <v>129</v>
      </c>
      <c r="AC34" s="38">
        <v>43708</v>
      </c>
      <c r="AD34" s="9">
        <f t="shared" si="3"/>
        <v>0</v>
      </c>
      <c r="AE34" s="9">
        <f>M34+'01.06.2019'!AE34</f>
        <v>5540</v>
      </c>
      <c r="AF34" s="9">
        <f>N34+'01.06.2019'!AF34</f>
        <v>0</v>
      </c>
      <c r="AG34" s="9">
        <f>O34+'01.06.2019'!AG34</f>
        <v>345</v>
      </c>
      <c r="AH34" s="9">
        <f>P34+'01.06.2019'!AH34</f>
        <v>0</v>
      </c>
      <c r="AI34" s="1">
        <f t="shared" si="4"/>
        <v>981</v>
      </c>
      <c r="AJ34" s="10">
        <f t="shared" si="5"/>
        <v>17.968014319623329</v>
      </c>
      <c r="AK34" s="10">
        <f t="shared" si="6"/>
        <v>39.225280326197755</v>
      </c>
    </row>
    <row r="35" spans="1:38" ht="32.25" customHeight="1" x14ac:dyDescent="0.25">
      <c r="A35" s="25" t="s">
        <v>12</v>
      </c>
      <c r="B35" s="25" t="s">
        <v>28</v>
      </c>
      <c r="C35" s="50">
        <f>'01.06.2019'!C35</f>
        <v>70102</v>
      </c>
      <c r="D35" s="1">
        <f t="shared" si="7"/>
        <v>5841.833333333333</v>
      </c>
      <c r="E35" s="36">
        <v>40384</v>
      </c>
      <c r="F35" s="36"/>
      <c r="G35" s="36"/>
      <c r="H35" s="36"/>
      <c r="I35" s="36"/>
      <c r="J35" s="36"/>
      <c r="K35" s="36"/>
      <c r="L35" s="36"/>
      <c r="M35" s="36">
        <v>2076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0"/>
        <v>38308</v>
      </c>
      <c r="Z35" s="9">
        <f t="shared" si="1"/>
        <v>0</v>
      </c>
      <c r="AA35" s="9">
        <f t="shared" si="2"/>
        <v>0</v>
      </c>
      <c r="AB35" s="36">
        <v>10</v>
      </c>
      <c r="AC35" s="38">
        <v>43738</v>
      </c>
      <c r="AD35" s="9">
        <f t="shared" si="3"/>
        <v>0</v>
      </c>
      <c r="AE35" s="9">
        <f>M35+'01.06.2019'!AE35</f>
        <v>12589</v>
      </c>
      <c r="AF35" s="9">
        <f>N35+'01.06.2019'!AF35</f>
        <v>0</v>
      </c>
      <c r="AG35" s="9">
        <f>O35+'01.06.2019'!AG35</f>
        <v>0</v>
      </c>
      <c r="AH35" s="9">
        <f>P35+'01.06.2019'!AH35</f>
        <v>0</v>
      </c>
      <c r="AI35" s="1">
        <f t="shared" si="4"/>
        <v>2098</v>
      </c>
      <c r="AJ35" s="10">
        <f t="shared" si="5"/>
        <v>6.5575304556218086</v>
      </c>
      <c r="AK35" s="10">
        <f t="shared" si="6"/>
        <v>18.259294566253576</v>
      </c>
    </row>
    <row r="36" spans="1:38" ht="31.5" customHeight="1" x14ac:dyDescent="0.25">
      <c r="A36" s="25" t="s">
        <v>29</v>
      </c>
      <c r="B36" s="25" t="s">
        <v>30</v>
      </c>
      <c r="C36" s="50">
        <f>'01.06.2019'!C36</f>
        <v>137</v>
      </c>
      <c r="D36" s="1">
        <f t="shared" si="7"/>
        <v>11.416666666666666</v>
      </c>
      <c r="E36" s="36">
        <v>203</v>
      </c>
      <c r="F36" s="36"/>
      <c r="G36" s="36"/>
      <c r="H36" s="36"/>
      <c r="I36" s="36"/>
      <c r="J36" s="36"/>
      <c r="K36" s="36"/>
      <c r="L36" s="36"/>
      <c r="M36" s="36">
        <v>29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0"/>
        <v>174</v>
      </c>
      <c r="Z36" s="9">
        <f t="shared" si="1"/>
        <v>0</v>
      </c>
      <c r="AA36" s="9">
        <f t="shared" si="2"/>
        <v>0</v>
      </c>
      <c r="AB36" s="36"/>
      <c r="AC36" s="38"/>
      <c r="AD36" s="9">
        <f t="shared" si="3"/>
        <v>0</v>
      </c>
      <c r="AE36" s="9">
        <f>M36+'01.06.2019'!AE36</f>
        <v>34</v>
      </c>
      <c r="AF36" s="9">
        <f>N36+'01.06.2019'!AF36</f>
        <v>0</v>
      </c>
      <c r="AG36" s="9">
        <f>O36+'01.06.2019'!AG36</f>
        <v>0</v>
      </c>
      <c r="AH36" s="9">
        <f>P36+'01.06.2019'!AH36</f>
        <v>0</v>
      </c>
      <c r="AI36" s="1">
        <f t="shared" si="4"/>
        <v>6</v>
      </c>
      <c r="AJ36" s="10">
        <f t="shared" si="5"/>
        <v>15.240875912408759</v>
      </c>
      <c r="AK36" s="10">
        <f t="shared" si="6"/>
        <v>29</v>
      </c>
    </row>
    <row r="37" spans="1:38" ht="29.25" customHeight="1" x14ac:dyDescent="0.25">
      <c r="A37" s="25" t="s">
        <v>26</v>
      </c>
      <c r="B37" s="25" t="s">
        <v>27</v>
      </c>
      <c r="C37" s="50">
        <f>'01.06.2019'!C37</f>
        <v>61177</v>
      </c>
      <c r="D37" s="1">
        <f t="shared" si="7"/>
        <v>5098.083333333333</v>
      </c>
      <c r="E37" s="36">
        <v>80231</v>
      </c>
      <c r="F37" s="36"/>
      <c r="G37" s="36"/>
      <c r="H37" s="36"/>
      <c r="I37" s="36"/>
      <c r="J37" s="36"/>
      <c r="K37" s="36"/>
      <c r="L37" s="36"/>
      <c r="M37" s="36">
        <v>1027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0"/>
        <v>79204</v>
      </c>
      <c r="Z37" s="9">
        <f t="shared" si="1"/>
        <v>0</v>
      </c>
      <c r="AA37" s="9">
        <f t="shared" si="2"/>
        <v>0</v>
      </c>
      <c r="AB37" s="36"/>
      <c r="AC37" s="38"/>
      <c r="AD37" s="9">
        <f t="shared" si="3"/>
        <v>0</v>
      </c>
      <c r="AE37" s="9">
        <f>M37+'01.06.2019'!AE37</f>
        <v>3189</v>
      </c>
      <c r="AF37" s="9">
        <f>N37+'01.06.2019'!AF37</f>
        <v>0</v>
      </c>
      <c r="AG37" s="9">
        <f>O37+'01.06.2019'!AG37</f>
        <v>0</v>
      </c>
      <c r="AH37" s="9">
        <f>P37+'01.06.2019'!AH37</f>
        <v>0</v>
      </c>
      <c r="AI37" s="1">
        <f t="shared" si="4"/>
        <v>532</v>
      </c>
      <c r="AJ37" s="10">
        <f t="shared" si="5"/>
        <v>15.536034784314367</v>
      </c>
      <c r="AK37" s="10">
        <f t="shared" si="6"/>
        <v>148.87969924812029</v>
      </c>
    </row>
    <row r="38" spans="1:38" ht="32.25" customHeight="1" x14ac:dyDescent="0.25">
      <c r="A38" s="25" t="s">
        <v>10</v>
      </c>
      <c r="B38" s="25" t="s">
        <v>38</v>
      </c>
      <c r="C38" s="50">
        <f>'01.06.2019'!C38</f>
        <v>19825</v>
      </c>
      <c r="D38" s="1">
        <f t="shared" si="7"/>
        <v>1652.0833333333333</v>
      </c>
      <c r="E38" s="36">
        <v>409</v>
      </c>
      <c r="F38" s="36"/>
      <c r="G38" s="36"/>
      <c r="H38" s="36"/>
      <c r="I38" s="36"/>
      <c r="J38" s="36"/>
      <c r="K38" s="36"/>
      <c r="L38" s="36"/>
      <c r="M38" s="36">
        <v>90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0"/>
        <v>319</v>
      </c>
      <c r="Z38" s="9">
        <f t="shared" si="1"/>
        <v>0</v>
      </c>
      <c r="AA38" s="9">
        <f t="shared" si="2"/>
        <v>0</v>
      </c>
      <c r="AB38" s="36"/>
      <c r="AC38" s="38"/>
      <c r="AD38" s="9">
        <f t="shared" si="3"/>
        <v>0</v>
      </c>
      <c r="AE38" s="9">
        <f>M38+'01.06.2019'!AE38</f>
        <v>19642</v>
      </c>
      <c r="AF38" s="9">
        <f>N38+'01.06.2019'!AF38</f>
        <v>0</v>
      </c>
      <c r="AG38" s="9">
        <f>O38+'01.06.2019'!AG38</f>
        <v>0</v>
      </c>
      <c r="AH38" s="9">
        <f>P38+'01.06.2019'!AH38</f>
        <v>0</v>
      </c>
      <c r="AI38" s="1">
        <f t="shared" si="4"/>
        <v>3274</v>
      </c>
      <c r="AJ38" s="10">
        <f t="shared" si="5"/>
        <v>0.19308953341740229</v>
      </c>
      <c r="AK38" s="10">
        <f t="shared" si="6"/>
        <v>9.7434331093463653E-2</v>
      </c>
    </row>
    <row r="39" spans="1:38" ht="31.5" customHeight="1" x14ac:dyDescent="0.25">
      <c r="A39" s="25" t="s">
        <v>14</v>
      </c>
      <c r="B39" s="25" t="s">
        <v>38</v>
      </c>
      <c r="C39" s="50">
        <f>'01.06.2019'!C39</f>
        <v>178427</v>
      </c>
      <c r="D39" s="1">
        <f t="shared" si="7"/>
        <v>14868.916666666666</v>
      </c>
      <c r="E39" s="36">
        <v>232</v>
      </c>
      <c r="F39" s="36"/>
      <c r="G39" s="36">
        <v>17972</v>
      </c>
      <c r="H39" s="36"/>
      <c r="I39" s="36"/>
      <c r="J39" s="36"/>
      <c r="K39" s="36"/>
      <c r="L39" s="36"/>
      <c r="M39" s="36">
        <v>212</v>
      </c>
      <c r="N39" s="36"/>
      <c r="O39" s="36">
        <v>13482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0"/>
        <v>20</v>
      </c>
      <c r="Z39" s="9">
        <f t="shared" si="1"/>
        <v>0</v>
      </c>
      <c r="AA39" s="9">
        <f t="shared" si="2"/>
        <v>4490</v>
      </c>
      <c r="AB39" s="36">
        <v>20</v>
      </c>
      <c r="AC39" s="38">
        <v>43738</v>
      </c>
      <c r="AD39" s="9">
        <f t="shared" si="3"/>
        <v>0</v>
      </c>
      <c r="AE39" s="9">
        <f>M39+'01.06.2019'!AE39</f>
        <v>12511</v>
      </c>
      <c r="AF39" s="9">
        <f>N39+'01.06.2019'!AF39</f>
        <v>0</v>
      </c>
      <c r="AG39" s="9">
        <f>O39+'01.06.2019'!AG39</f>
        <v>62830</v>
      </c>
      <c r="AH39" s="9">
        <f>P39+'01.06.2019'!AH39</f>
        <v>1816</v>
      </c>
      <c r="AI39" s="1">
        <f t="shared" si="4"/>
        <v>12557</v>
      </c>
      <c r="AJ39" s="10">
        <f t="shared" si="5"/>
        <v>0.30331732305088355</v>
      </c>
      <c r="AK39" s="10">
        <f t="shared" si="6"/>
        <v>0.35916222027554351</v>
      </c>
    </row>
    <row r="40" spans="1:38" ht="31.5" customHeight="1" x14ac:dyDescent="0.25">
      <c r="A40" s="25" t="s">
        <v>14</v>
      </c>
      <c r="B40" s="25" t="s">
        <v>86</v>
      </c>
      <c r="C40" s="50">
        <f>'01.06.2019'!C40</f>
        <v>5619</v>
      </c>
      <c r="D40" s="1">
        <f t="shared" si="7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0"/>
        <v>0</v>
      </c>
      <c r="Z40" s="9">
        <f t="shared" si="1"/>
        <v>0</v>
      </c>
      <c r="AA40" s="9">
        <f t="shared" si="2"/>
        <v>0</v>
      </c>
      <c r="AB40" s="36"/>
      <c r="AC40" s="38"/>
      <c r="AD40" s="9">
        <f t="shared" si="3"/>
        <v>0</v>
      </c>
      <c r="AE40" s="9">
        <f>M40+'01.06.2019'!AE40</f>
        <v>0</v>
      </c>
      <c r="AF40" s="9">
        <f>N40+'01.06.2019'!AF40</f>
        <v>0</v>
      </c>
      <c r="AG40" s="9">
        <f>O40+'01.06.2019'!AG40</f>
        <v>0</v>
      </c>
      <c r="AH40" s="9">
        <f>P40+'01.06.2019'!AH40</f>
        <v>0</v>
      </c>
      <c r="AI40" s="1">
        <f t="shared" si="4"/>
        <v>0</v>
      </c>
      <c r="AJ40" s="10">
        <f t="shared" si="5"/>
        <v>0</v>
      </c>
      <c r="AK40" s="10" t="e">
        <f t="shared" si="6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'01.06.2019'!C41</f>
        <v>33174</v>
      </c>
      <c r="D41" s="1">
        <f t="shared" si="7"/>
        <v>2764.5</v>
      </c>
      <c r="E41" s="36">
        <v>8200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0"/>
        <v>8200</v>
      </c>
      <c r="Z41" s="9">
        <f t="shared" si="1"/>
        <v>0</v>
      </c>
      <c r="AA41" s="9">
        <f t="shared" si="2"/>
        <v>0</v>
      </c>
      <c r="AB41" s="36"/>
      <c r="AC41" s="38"/>
      <c r="AD41" s="9">
        <f t="shared" si="3"/>
        <v>0</v>
      </c>
      <c r="AE41" s="9">
        <f>M41+'01.06.2019'!AE41</f>
        <v>0</v>
      </c>
      <c r="AF41" s="9">
        <f>N41+'01.06.2019'!AF41</f>
        <v>0</v>
      </c>
      <c r="AG41" s="9">
        <f>O41+'01.06.2019'!AG41</f>
        <v>0</v>
      </c>
      <c r="AH41" s="9">
        <f>P41+'01.06.2019'!AH41</f>
        <v>0</v>
      </c>
      <c r="AI41" s="1">
        <f t="shared" si="4"/>
        <v>0</v>
      </c>
      <c r="AJ41" s="10">
        <f t="shared" si="5"/>
        <v>2.9661783324290107</v>
      </c>
      <c r="AK41" s="10" t="e">
        <f t="shared" si="6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'01.06.2019'!C42</f>
        <v>33172</v>
      </c>
      <c r="D42" s="1">
        <f t="shared" si="7"/>
        <v>2764.3333333333335</v>
      </c>
      <c r="E42" s="36">
        <v>3697</v>
      </c>
      <c r="F42" s="36"/>
      <c r="G42" s="36"/>
      <c r="H42" s="36"/>
      <c r="I42" s="36"/>
      <c r="J42" s="36"/>
      <c r="K42" s="36"/>
      <c r="L42" s="36"/>
      <c r="M42" s="36">
        <v>227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0"/>
        <v>3470</v>
      </c>
      <c r="Z42" s="9">
        <f t="shared" si="1"/>
        <v>0</v>
      </c>
      <c r="AA42" s="9">
        <f t="shared" si="2"/>
        <v>0</v>
      </c>
      <c r="AB42" s="36"/>
      <c r="AC42" s="38"/>
      <c r="AD42" s="9">
        <f t="shared" si="3"/>
        <v>0</v>
      </c>
      <c r="AE42" s="9">
        <f>M42+'01.06.2019'!AE42</f>
        <v>629</v>
      </c>
      <c r="AF42" s="9">
        <f>N42+'01.06.2019'!AF42</f>
        <v>0</v>
      </c>
      <c r="AG42" s="9">
        <f>O42+'01.06.2019'!AG42</f>
        <v>0</v>
      </c>
      <c r="AH42" s="9">
        <f>P42+'01.06.2019'!AH42</f>
        <v>0</v>
      </c>
      <c r="AI42" s="1">
        <f t="shared" si="4"/>
        <v>105</v>
      </c>
      <c r="AJ42" s="10">
        <f t="shared" si="5"/>
        <v>1.2552755335825394</v>
      </c>
      <c r="AK42" s="10">
        <f t="shared" si="6"/>
        <v>33.047619047619051</v>
      </c>
    </row>
    <row r="43" spans="1:38" ht="39" customHeight="1" x14ac:dyDescent="0.25">
      <c r="A43" s="26" t="s">
        <v>92</v>
      </c>
      <c r="B43" s="27" t="s">
        <v>65</v>
      </c>
      <c r="C43" s="50">
        <f>'01.06.2019'!C43</f>
        <v>32815</v>
      </c>
      <c r="D43" s="1">
        <f t="shared" si="7"/>
        <v>2734.5833333333335</v>
      </c>
      <c r="E43" s="36">
        <v>7808</v>
      </c>
      <c r="F43" s="36"/>
      <c r="G43" s="36"/>
      <c r="H43" s="36"/>
      <c r="I43" s="36"/>
      <c r="J43" s="36"/>
      <c r="K43" s="36"/>
      <c r="L43" s="36"/>
      <c r="M43" s="36">
        <v>243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0"/>
        <v>7565</v>
      </c>
      <c r="Z43" s="9">
        <f t="shared" si="1"/>
        <v>0</v>
      </c>
      <c r="AA43" s="9">
        <f t="shared" si="2"/>
        <v>0</v>
      </c>
      <c r="AB43" s="36"/>
      <c r="AC43" s="38"/>
      <c r="AD43" s="9">
        <f t="shared" si="3"/>
        <v>0</v>
      </c>
      <c r="AE43" s="9">
        <f>M43+'01.06.2019'!AE43</f>
        <v>639</v>
      </c>
      <c r="AF43" s="9">
        <f>N43+'01.06.2019'!AF43</f>
        <v>0</v>
      </c>
      <c r="AG43" s="9">
        <f>O43+'01.06.2019'!AG43</f>
        <v>0</v>
      </c>
      <c r="AH43" s="9">
        <f>P43+'01.06.2019'!AH43</f>
        <v>0</v>
      </c>
      <c r="AI43" s="1">
        <f t="shared" si="4"/>
        <v>107</v>
      </c>
      <c r="AJ43" s="10">
        <f t="shared" si="5"/>
        <v>2.766417796739296</v>
      </c>
      <c r="AK43" s="10">
        <f t="shared" si="6"/>
        <v>70.700934579439249</v>
      </c>
    </row>
    <row r="44" spans="1:38" ht="41.25" customHeight="1" x14ac:dyDescent="0.25">
      <c r="A44" s="26" t="s">
        <v>92</v>
      </c>
      <c r="B44" s="27" t="s">
        <v>64</v>
      </c>
      <c r="C44" s="50">
        <f>'01.06.2019'!C44</f>
        <v>137</v>
      </c>
      <c r="D44" s="1">
        <f t="shared" si="7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0"/>
        <v>120</v>
      </c>
      <c r="Z44" s="9">
        <f t="shared" si="1"/>
        <v>0</v>
      </c>
      <c r="AA44" s="9">
        <f t="shared" si="2"/>
        <v>0</v>
      </c>
      <c r="AB44" s="36"/>
      <c r="AC44" s="38"/>
      <c r="AD44" s="9">
        <f t="shared" si="3"/>
        <v>0</v>
      </c>
      <c r="AE44" s="9">
        <f>M44+'01.06.2019'!AE44</f>
        <v>0</v>
      </c>
      <c r="AF44" s="9">
        <f>N44+'01.06.2019'!AF44</f>
        <v>0</v>
      </c>
      <c r="AG44" s="9">
        <f>O44+'01.06.2019'!AG44</f>
        <v>0</v>
      </c>
      <c r="AH44" s="9">
        <f>P44+'01.06.2019'!AH44</f>
        <v>0</v>
      </c>
      <c r="AI44" s="1">
        <f t="shared" si="4"/>
        <v>0</v>
      </c>
      <c r="AJ44" s="10">
        <f t="shared" si="5"/>
        <v>10.51094890510949</v>
      </c>
      <c r="AK44" s="10" t="e">
        <f t="shared" si="6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'01.06.2019'!C45</f>
        <v>0</v>
      </c>
      <c r="D45" s="1">
        <f t="shared" si="7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0"/>
        <v>0</v>
      </c>
      <c r="Z45" s="9">
        <f t="shared" si="1"/>
        <v>0</v>
      </c>
      <c r="AA45" s="9">
        <f t="shared" si="2"/>
        <v>0</v>
      </c>
      <c r="AB45" s="36"/>
      <c r="AC45" s="38"/>
      <c r="AD45" s="9">
        <f t="shared" si="3"/>
        <v>0</v>
      </c>
      <c r="AE45" s="9">
        <f>M45+'01.06.2019'!AE45</f>
        <v>0</v>
      </c>
      <c r="AF45" s="9">
        <f>N45+'01.06.2019'!AF45</f>
        <v>0</v>
      </c>
      <c r="AG45" s="9">
        <f>O45+'01.06.2019'!AG45</f>
        <v>0</v>
      </c>
      <c r="AH45" s="9">
        <f>P45+'01.06.2019'!AH45</f>
        <v>0</v>
      </c>
      <c r="AI45" s="1">
        <f t="shared" si="4"/>
        <v>0</v>
      </c>
      <c r="AJ45" s="10" t="e">
        <f t="shared" si="5"/>
        <v>#DIV/0!</v>
      </c>
      <c r="AK45" s="10" t="e">
        <f t="shared" si="6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'01.06.2019'!C46</f>
        <v>15700</v>
      </c>
      <c r="D46" s="1">
        <f t="shared" si="7"/>
        <v>1308.3333333333333</v>
      </c>
      <c r="E46" s="36"/>
      <c r="F46" s="36">
        <v>24416</v>
      </c>
      <c r="G46" s="36"/>
      <c r="H46" s="36"/>
      <c r="I46" s="36"/>
      <c r="J46" s="36"/>
      <c r="K46" s="36"/>
      <c r="L46" s="36"/>
      <c r="M46" s="36"/>
      <c r="N46" s="36">
        <v>564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0"/>
        <v>0</v>
      </c>
      <c r="Z46" s="9">
        <f t="shared" si="1"/>
        <v>23852</v>
      </c>
      <c r="AA46" s="9">
        <f t="shared" si="2"/>
        <v>0</v>
      </c>
      <c r="AB46" s="36"/>
      <c r="AC46" s="38"/>
      <c r="AD46" s="9">
        <f t="shared" si="3"/>
        <v>0</v>
      </c>
      <c r="AE46" s="9">
        <f>M46+'01.06.2019'!AE46</f>
        <v>0</v>
      </c>
      <c r="AF46" s="9">
        <f>N46+'01.06.2019'!AF46</f>
        <v>1340</v>
      </c>
      <c r="AG46" s="9">
        <f>O46+'01.06.2019'!AG46</f>
        <v>0</v>
      </c>
      <c r="AH46" s="9">
        <f>P46+'01.06.2019'!AH46</f>
        <v>0</v>
      </c>
      <c r="AI46" s="1">
        <f t="shared" si="4"/>
        <v>223</v>
      </c>
      <c r="AJ46" s="10">
        <f t="shared" si="5"/>
        <v>18.23082802547771</v>
      </c>
      <c r="AK46" s="10">
        <f t="shared" si="6"/>
        <v>106.95964125560538</v>
      </c>
    </row>
    <row r="47" spans="1:38" ht="30.75" customHeight="1" x14ac:dyDescent="0.25">
      <c r="A47" s="26" t="s">
        <v>88</v>
      </c>
      <c r="B47" s="25" t="s">
        <v>89</v>
      </c>
      <c r="C47" s="50">
        <f>'01.06.2019'!C47</f>
        <v>32823</v>
      </c>
      <c r="D47" s="1">
        <f t="shared" si="7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0"/>
        <v>0</v>
      </c>
      <c r="Z47" s="9">
        <f t="shared" si="1"/>
        <v>0</v>
      </c>
      <c r="AA47" s="9">
        <f t="shared" si="2"/>
        <v>0</v>
      </c>
      <c r="AB47" s="36"/>
      <c r="AC47" s="38"/>
      <c r="AD47" s="9">
        <f t="shared" si="3"/>
        <v>0</v>
      </c>
      <c r="AE47" s="9">
        <f>M47+'01.06.2019'!AE47</f>
        <v>0</v>
      </c>
      <c r="AF47" s="9">
        <f>N47+'01.06.2019'!AF47</f>
        <v>0</v>
      </c>
      <c r="AG47" s="9">
        <f>O47+'01.06.2019'!AG47</f>
        <v>0</v>
      </c>
      <c r="AH47" s="9">
        <f>P47+'01.06.2019'!AH47</f>
        <v>0</v>
      </c>
      <c r="AI47" s="1">
        <f t="shared" si="4"/>
        <v>0</v>
      </c>
      <c r="AJ47" s="10">
        <f t="shared" si="5"/>
        <v>0</v>
      </c>
      <c r="AK47" s="10" t="e">
        <f t="shared" si="6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'01.06.2019'!C49</f>
        <v>98548</v>
      </c>
      <c r="D49" s="1">
        <f t="shared" si="7"/>
        <v>8212.3333333333339</v>
      </c>
      <c r="E49" s="36">
        <v>91105</v>
      </c>
      <c r="F49" s="36"/>
      <c r="G49" s="36"/>
      <c r="H49" s="36"/>
      <c r="I49" s="36"/>
      <c r="J49" s="39"/>
      <c r="K49" s="39"/>
      <c r="L49" s="39"/>
      <c r="M49" s="36">
        <v>7202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0"/>
        <v>83903</v>
      </c>
      <c r="Z49" s="9">
        <f t="shared" si="1"/>
        <v>0</v>
      </c>
      <c r="AA49" s="9">
        <f t="shared" si="2"/>
        <v>0</v>
      </c>
      <c r="AB49" s="36"/>
      <c r="AC49" s="38"/>
      <c r="AD49" s="9">
        <f t="shared" si="3"/>
        <v>0</v>
      </c>
      <c r="AE49" s="9">
        <f>M49+'01.06.2019'!AE49</f>
        <v>28540</v>
      </c>
      <c r="AF49" s="9">
        <f>N49+'01.06.2019'!AF49</f>
        <v>0</v>
      </c>
      <c r="AG49" s="9">
        <f>O49+'01.06.2019'!AG49</f>
        <v>0</v>
      </c>
      <c r="AH49" s="9">
        <f>P49+'01.06.2019'!AH49</f>
        <v>0</v>
      </c>
      <c r="AI49" s="1">
        <f t="shared" si="4"/>
        <v>4757</v>
      </c>
      <c r="AJ49" s="10">
        <f t="shared" si="5"/>
        <v>10.216706579534845</v>
      </c>
      <c r="AK49" s="10">
        <f t="shared" si="6"/>
        <v>17.637796930838764</v>
      </c>
    </row>
    <row r="50" spans="1:37" ht="29.25" customHeight="1" x14ac:dyDescent="0.25">
      <c r="A50" s="25" t="s">
        <v>33</v>
      </c>
      <c r="B50" s="25" t="s">
        <v>43</v>
      </c>
      <c r="C50" s="50">
        <f>'01.06.2019'!C50</f>
        <v>2147</v>
      </c>
      <c r="D50" s="1">
        <f t="shared" si="7"/>
        <v>178.91666666666666</v>
      </c>
      <c r="E50" s="36"/>
      <c r="F50" s="36"/>
      <c r="G50" s="36"/>
      <c r="H50" s="36"/>
      <c r="I50" s="36">
        <v>3200</v>
      </c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0"/>
        <v>3200</v>
      </c>
      <c r="Z50" s="9">
        <f t="shared" si="1"/>
        <v>0</v>
      </c>
      <c r="AA50" s="9">
        <f t="shared" si="2"/>
        <v>0</v>
      </c>
      <c r="AB50" s="36"/>
      <c r="AC50" s="38"/>
      <c r="AD50" s="9">
        <f t="shared" si="3"/>
        <v>0</v>
      </c>
      <c r="AE50" s="9">
        <f>M50+'01.06.2019'!AE50</f>
        <v>0</v>
      </c>
      <c r="AF50" s="9">
        <f>N50+'01.06.2019'!AF50</f>
        <v>0</v>
      </c>
      <c r="AG50" s="9">
        <f>O50+'01.06.2019'!AG50</f>
        <v>0</v>
      </c>
      <c r="AH50" s="9">
        <f>P50+'01.06.2019'!AH50</f>
        <v>0</v>
      </c>
      <c r="AI50" s="1">
        <f t="shared" si="4"/>
        <v>0</v>
      </c>
      <c r="AJ50" s="10">
        <f t="shared" si="5"/>
        <v>17.885421518397767</v>
      </c>
      <c r="AK50" s="10" t="e">
        <f t="shared" si="6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'01.06.2019'!C51</f>
        <v>189226</v>
      </c>
      <c r="D51" s="1">
        <f t="shared" si="7"/>
        <v>15768.833333333334</v>
      </c>
      <c r="E51" s="36">
        <v>196074</v>
      </c>
      <c r="F51" s="36"/>
      <c r="G51" s="36"/>
      <c r="H51" s="36"/>
      <c r="I51" s="36"/>
      <c r="J51" s="39"/>
      <c r="K51" s="39"/>
      <c r="L51" s="39"/>
      <c r="M51" s="36">
        <v>6507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0"/>
        <v>189567</v>
      </c>
      <c r="Z51" s="9">
        <f t="shared" si="1"/>
        <v>0</v>
      </c>
      <c r="AA51" s="9">
        <f t="shared" si="2"/>
        <v>0</v>
      </c>
      <c r="AB51" s="36"/>
      <c r="AC51" s="38"/>
      <c r="AD51" s="9">
        <f t="shared" si="3"/>
        <v>0</v>
      </c>
      <c r="AE51" s="9">
        <f>M51+'01.06.2019'!AE51</f>
        <v>32011</v>
      </c>
      <c r="AF51" s="9">
        <f>N51+'01.06.2019'!AF51</f>
        <v>0</v>
      </c>
      <c r="AG51" s="9">
        <f>O51+'01.06.2019'!AG51</f>
        <v>0</v>
      </c>
      <c r="AH51" s="9">
        <f>P51+'01.06.2019'!AH51</f>
        <v>0</v>
      </c>
      <c r="AI51" s="1">
        <f>ROUND((AE51+AF51+AG51)/$AL$3,0)</f>
        <v>5335</v>
      </c>
      <c r="AJ51" s="10">
        <f t="shared" si="5"/>
        <v>12.021624935262595</v>
      </c>
      <c r="AK51" s="10">
        <f t="shared" si="6"/>
        <v>35.53270852858482</v>
      </c>
    </row>
    <row r="52" spans="1:37" ht="30.75" customHeight="1" x14ac:dyDescent="0.25">
      <c r="A52" s="28" t="s">
        <v>16</v>
      </c>
      <c r="B52" s="28" t="s">
        <v>32</v>
      </c>
      <c r="C52" s="50">
        <f>'01.06.2019'!C52</f>
        <v>3741</v>
      </c>
      <c r="D52" s="1">
        <f>C52/12</f>
        <v>311.75</v>
      </c>
      <c r="E52" s="36">
        <v>4871</v>
      </c>
      <c r="F52" s="36"/>
      <c r="G52" s="36"/>
      <c r="H52" s="36"/>
      <c r="I52" s="36"/>
      <c r="J52" s="39"/>
      <c r="K52" s="39"/>
      <c r="L52" s="39"/>
      <c r="M52" s="36">
        <v>671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0"/>
        <v>4200</v>
      </c>
      <c r="Z52" s="9">
        <f t="shared" si="1"/>
        <v>0</v>
      </c>
      <c r="AA52" s="9">
        <f t="shared" si="2"/>
        <v>0</v>
      </c>
      <c r="AB52" s="36"/>
      <c r="AC52" s="38"/>
      <c r="AD52" s="9">
        <f t="shared" si="3"/>
        <v>0</v>
      </c>
      <c r="AE52" s="9">
        <f>M52+'01.06.2019'!AE52</f>
        <v>1200</v>
      </c>
      <c r="AF52" s="9">
        <f>N52+'01.06.2019'!AF52</f>
        <v>0</v>
      </c>
      <c r="AG52" s="9">
        <f>O52+'01.06.2019'!AG52</f>
        <v>0</v>
      </c>
      <c r="AH52" s="9">
        <f>P52+'01.06.2019'!AH52</f>
        <v>0</v>
      </c>
      <c r="AI52" s="1">
        <f t="shared" si="4"/>
        <v>200</v>
      </c>
      <c r="AJ52" s="10">
        <f t="shared" si="5"/>
        <v>13.472333600641539</v>
      </c>
      <c r="AK52" s="10">
        <f t="shared" si="6"/>
        <v>21</v>
      </c>
    </row>
    <row r="53" spans="1:37" ht="15.75" customHeight="1" x14ac:dyDescent="0.3">
      <c r="A53" s="73" t="s">
        <v>118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6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GFQC5Z2RqrNytdJ5Y3Bs02MDSjlv0fgo6lXBFsgm6D14V1G+tMmUEy/r0iV6VE3F9t01oxY5hv4Y1KRgP1ffGA==" saltValue="eBqwTsridvswQHH/4V9gEw==" spinCount="100000" sheet="1" formatCells="0" selectLockedCells="1"/>
  <mergeCells count="21"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  <mergeCell ref="Q2:S2"/>
    <mergeCell ref="T2:V2"/>
    <mergeCell ref="W2:W3"/>
    <mergeCell ref="X2:X3"/>
    <mergeCell ref="A53:C53"/>
    <mergeCell ref="A1:F1"/>
    <mergeCell ref="A2:A3"/>
    <mergeCell ref="B2:B3"/>
    <mergeCell ref="C2:C3"/>
    <mergeCell ref="D2:D3"/>
    <mergeCell ref="E2:H2"/>
  </mergeCells>
  <pageMargins left="0" right="0" top="0.39370078740157483" bottom="0.19685039370078741" header="0.15748031496062992" footer="0.15748031496062992"/>
  <pageSetup paperSize="9" scale="31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'01.06.2019'!Y6</xm:f>
            <x14:dxf/>
          </x14:cfRule>
          <xm:sqref>E6:G19 E21:G47 E49:G52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'01.06.2019'!AD6</xm:f>
            <x14:dxf/>
          </x14:cfRule>
          <xm:sqref>H6:H19 H21:H47 H49:H52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topLeftCell="A2" zoomScale="70" zoomScaleNormal="70" workbookViewId="0">
      <pane xSplit="4" ySplit="4" topLeftCell="E51" activePane="bottomRight" state="frozen"/>
      <selection activeCell="A2" sqref="A2"/>
      <selection pane="topRight" activeCell="E2" sqref="E2"/>
      <selection pane="bottomLeft" activeCell="A6" sqref="A6"/>
      <selection pane="bottomRight" activeCell="A53" sqref="A53:T53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122</v>
      </c>
      <c r="B1" s="75"/>
      <c r="C1" s="75"/>
      <c r="D1" s="75"/>
      <c r="E1" s="75"/>
      <c r="F1" s="75"/>
      <c r="G1" s="43">
        <v>43678</v>
      </c>
      <c r="H1" s="21"/>
      <c r="I1" s="16"/>
      <c r="J1" s="16"/>
      <c r="K1" s="16"/>
      <c r="L1" s="21"/>
      <c r="M1" s="16"/>
      <c r="N1" s="16"/>
      <c r="O1" s="16"/>
      <c r="P1" s="21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1"/>
      <c r="AE1" s="29"/>
      <c r="AF1" s="29"/>
      <c r="AG1" s="29"/>
      <c r="AH1" s="29"/>
      <c r="AI1" s="29"/>
      <c r="AJ1" s="29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'01.07.2019'!C6</f>
        <v>113918</v>
      </c>
      <c r="D6" s="1">
        <f>C6/12</f>
        <v>9493.1666666666661</v>
      </c>
      <c r="E6" s="36">
        <v>123706</v>
      </c>
      <c r="F6" s="36"/>
      <c r="G6" s="36"/>
      <c r="H6" s="36"/>
      <c r="I6" s="36"/>
      <c r="J6" s="40"/>
      <c r="K6" s="36"/>
      <c r="L6" s="36"/>
      <c r="M6" s="36">
        <v>3532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120174</v>
      </c>
      <c r="Z6" s="9">
        <f>(F6+J6)-N6</f>
        <v>0</v>
      </c>
      <c r="AA6" s="9">
        <f>(G6+K6+U6+W6)-O6-R6-X6</f>
        <v>0</v>
      </c>
      <c r="AB6" s="36">
        <v>4646</v>
      </c>
      <c r="AC6" s="38">
        <v>43890</v>
      </c>
      <c r="AD6" s="9">
        <f>(H6+L6+V6+X6)-S6-P6-W6</f>
        <v>0</v>
      </c>
      <c r="AE6" s="9">
        <f>M6+'01.07.2019'!AE6</f>
        <v>51971</v>
      </c>
      <c r="AF6" s="9">
        <f>N6+'01.07.2019'!AF6</f>
        <v>0</v>
      </c>
      <c r="AG6" s="9">
        <f>O6+'01.07.2019'!AG6</f>
        <v>0</v>
      </c>
      <c r="AH6" s="9">
        <f>P6+'01.07.2019'!AH6</f>
        <v>0</v>
      </c>
      <c r="AI6" s="1">
        <f>ROUND((AE6+AF6+AG6)/$AL$3,0)</f>
        <v>7424</v>
      </c>
      <c r="AJ6" s="10">
        <f>(Y6+Z6+AA6)/D6</f>
        <v>12.659000333573273</v>
      </c>
      <c r="AK6" s="10">
        <f>(Y6+Z6+AA6)/AI6</f>
        <v>16.187230603448278</v>
      </c>
    </row>
    <row r="7" spans="1:38" ht="25.5" customHeight="1" x14ac:dyDescent="0.25">
      <c r="A7" s="25" t="s">
        <v>2</v>
      </c>
      <c r="B7" s="25" t="s">
        <v>35</v>
      </c>
      <c r="C7" s="50">
        <f>'01.07.2019'!C7</f>
        <v>990944</v>
      </c>
      <c r="D7" s="1">
        <f t="shared" ref="D7:D51" si="0">C7/12</f>
        <v>82578.666666666672</v>
      </c>
      <c r="E7" s="36">
        <v>1806412</v>
      </c>
      <c r="F7" s="36"/>
      <c r="G7" s="36"/>
      <c r="H7" s="36"/>
      <c r="I7" s="36"/>
      <c r="J7" s="36"/>
      <c r="K7" s="36"/>
      <c r="L7" s="36"/>
      <c r="M7" s="36">
        <v>25201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1781211</v>
      </c>
      <c r="Z7" s="9">
        <f t="shared" ref="Z7:Z52" si="2">(F7+J7)-N7</f>
        <v>0</v>
      </c>
      <c r="AA7" s="9">
        <f t="shared" ref="AA7:AA52" si="3">(G7+K7+U7+W7)-O7-R7-X7</f>
        <v>0</v>
      </c>
      <c r="AB7" s="36">
        <v>10925</v>
      </c>
      <c r="AC7" s="38">
        <v>43890</v>
      </c>
      <c r="AD7" s="9">
        <f t="shared" ref="AD7:AD52" si="4">(H7+L7+V7+X7)-S7-P7-W7</f>
        <v>0</v>
      </c>
      <c r="AE7" s="9">
        <f>M7+'01.07.2019'!AE7</f>
        <v>152962</v>
      </c>
      <c r="AF7" s="9">
        <f>N7+'01.07.2019'!AF7</f>
        <v>0</v>
      </c>
      <c r="AG7" s="9">
        <f>O7+'01.07.2019'!AG7</f>
        <v>0</v>
      </c>
      <c r="AH7" s="9">
        <f>P7+'01.07.2019'!AH7</f>
        <v>0</v>
      </c>
      <c r="AI7" s="1">
        <f t="shared" ref="AI7:AI52" si="5">ROUND((AE7+AF7+AG7)/$AL$3,0)</f>
        <v>21852</v>
      </c>
      <c r="AJ7" s="10">
        <f t="shared" ref="AJ7:AJ52" si="6">(Y7+Z7+AA7)/D7</f>
        <v>21.569868731230017</v>
      </c>
      <c r="AK7" s="10">
        <f t="shared" ref="AK7:AK17" si="7">(Y7+Z7+AA7)/AI7</f>
        <v>81.512493135639758</v>
      </c>
    </row>
    <row r="8" spans="1:38" ht="29.25" customHeight="1" x14ac:dyDescent="0.25">
      <c r="A8" s="25" t="s">
        <v>2</v>
      </c>
      <c r="B8" s="25" t="s">
        <v>40</v>
      </c>
      <c r="C8" s="50">
        <f>'01.07.2019'!C8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M8+'01.07.2019'!AE8</f>
        <v>0</v>
      </c>
      <c r="AF8" s="9">
        <f>N8+'01.07.2019'!AF8</f>
        <v>0</v>
      </c>
      <c r="AG8" s="9">
        <f>O8+'01.07.2019'!AG8</f>
        <v>0</v>
      </c>
      <c r="AH8" s="9">
        <f>P8+'01.07.2019'!AH8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'01.07.2019'!C9</f>
        <v>1266</v>
      </c>
      <c r="D9" s="1">
        <f t="shared" si="0"/>
        <v>105.5</v>
      </c>
      <c r="E9" s="36">
        <v>2336</v>
      </c>
      <c r="F9" s="36"/>
      <c r="G9" s="36"/>
      <c r="H9" s="36"/>
      <c r="I9" s="36"/>
      <c r="J9" s="36"/>
      <c r="K9" s="36"/>
      <c r="L9" s="36"/>
      <c r="M9" s="36">
        <v>8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2328</v>
      </c>
      <c r="Z9" s="9">
        <f t="shared" si="2"/>
        <v>0</v>
      </c>
      <c r="AA9" s="9">
        <f t="shared" si="3"/>
        <v>0</v>
      </c>
      <c r="AB9" s="36"/>
      <c r="AC9" s="38"/>
      <c r="AD9" s="9">
        <f t="shared" si="4"/>
        <v>0</v>
      </c>
      <c r="AE9" s="9">
        <f>M9+'01.07.2019'!AE9</f>
        <v>192</v>
      </c>
      <c r="AF9" s="9">
        <f>N9+'01.07.2019'!AF9</f>
        <v>0</v>
      </c>
      <c r="AG9" s="9">
        <f>O9+'01.07.2019'!AG9</f>
        <v>0</v>
      </c>
      <c r="AH9" s="9">
        <f>P9+'01.07.2019'!AH9</f>
        <v>0</v>
      </c>
      <c r="AI9" s="1">
        <f t="shared" si="5"/>
        <v>27</v>
      </c>
      <c r="AJ9" s="10">
        <f t="shared" si="6"/>
        <v>22.066350710900473</v>
      </c>
      <c r="AK9" s="10">
        <f t="shared" si="7"/>
        <v>86.222222222222229</v>
      </c>
    </row>
    <row r="10" spans="1:38" ht="31.5" customHeight="1" x14ac:dyDescent="0.25">
      <c r="A10" s="25" t="s">
        <v>3</v>
      </c>
      <c r="B10" s="25" t="s">
        <v>36</v>
      </c>
      <c r="C10" s="50">
        <f>'01.07.2019'!C10</f>
        <v>288010</v>
      </c>
      <c r="D10" s="1">
        <f t="shared" si="0"/>
        <v>24000.833333333332</v>
      </c>
      <c r="E10" s="36">
        <v>183466</v>
      </c>
      <c r="F10" s="36"/>
      <c r="G10" s="36"/>
      <c r="H10" s="36"/>
      <c r="I10" s="36"/>
      <c r="J10" s="36"/>
      <c r="K10" s="36"/>
      <c r="L10" s="36"/>
      <c r="M10" s="36">
        <v>15006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168460</v>
      </c>
      <c r="Z10" s="9">
        <f t="shared" si="2"/>
        <v>0</v>
      </c>
      <c r="AA10" s="9">
        <f t="shared" si="3"/>
        <v>0</v>
      </c>
      <c r="AB10" s="37" t="s">
        <v>125</v>
      </c>
      <c r="AC10" s="49" t="s">
        <v>126</v>
      </c>
      <c r="AD10" s="9">
        <f t="shared" si="4"/>
        <v>0</v>
      </c>
      <c r="AE10" s="9">
        <f>M10+'01.07.2019'!AE10</f>
        <v>184510</v>
      </c>
      <c r="AF10" s="9">
        <f>N10+'01.07.2019'!AF10</f>
        <v>0</v>
      </c>
      <c r="AG10" s="9">
        <f>O10+'01.07.2019'!AG10</f>
        <v>0</v>
      </c>
      <c r="AH10" s="9">
        <f>P10+'01.07.2019'!AH10</f>
        <v>0</v>
      </c>
      <c r="AI10" s="1">
        <f t="shared" si="5"/>
        <v>26359</v>
      </c>
      <c r="AJ10" s="10">
        <f t="shared" si="6"/>
        <v>7.0189229540640952</v>
      </c>
      <c r="AK10" s="10">
        <f t="shared" si="7"/>
        <v>6.3909860009863806</v>
      </c>
    </row>
    <row r="11" spans="1:38" ht="24.75" customHeight="1" x14ac:dyDescent="0.25">
      <c r="A11" s="25" t="s">
        <v>3</v>
      </c>
      <c r="B11" s="25" t="s">
        <v>57</v>
      </c>
      <c r="C11" s="50">
        <f>'01.07.2019'!C11</f>
        <v>1260</v>
      </c>
      <c r="D11" s="1">
        <f t="shared" si="0"/>
        <v>105</v>
      </c>
      <c r="E11" s="36"/>
      <c r="F11" s="36"/>
      <c r="G11" s="36"/>
      <c r="H11" s="36"/>
      <c r="I11" s="36">
        <v>2455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2455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M11+'01.07.2019'!AE11</f>
        <v>0</v>
      </c>
      <c r="AF11" s="9">
        <f>N11+'01.07.2019'!AF11</f>
        <v>0</v>
      </c>
      <c r="AG11" s="9">
        <f>O11+'01.07.2019'!AG11</f>
        <v>0</v>
      </c>
      <c r="AH11" s="9">
        <f>P11+'01.07.2019'!AH11</f>
        <v>0</v>
      </c>
      <c r="AI11" s="1">
        <f t="shared" si="5"/>
        <v>0</v>
      </c>
      <c r="AJ11" s="10">
        <f t="shared" si="6"/>
        <v>23.38095238095238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'01.07.2019'!C12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M12+'01.07.2019'!AE12</f>
        <v>0</v>
      </c>
      <c r="AF12" s="9">
        <f>N12+'01.07.2019'!AF12</f>
        <v>0</v>
      </c>
      <c r="AG12" s="9">
        <f>O12+'01.07.2019'!AG12</f>
        <v>0</v>
      </c>
      <c r="AH12" s="9">
        <f>P12+'01.07.2019'!AH12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'01.07.2019'!C13</f>
        <v>1963</v>
      </c>
      <c r="D13" s="1">
        <f t="shared" si="0"/>
        <v>163.58333333333334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M13+'01.07.2019'!AE13</f>
        <v>7</v>
      </c>
      <c r="AF13" s="9">
        <f>N13+'01.07.2019'!AF13</f>
        <v>0</v>
      </c>
      <c r="AG13" s="9">
        <f>O13+'01.07.2019'!AG13</f>
        <v>0</v>
      </c>
      <c r="AH13" s="9">
        <f>P13+'01.07.2019'!AH13</f>
        <v>0</v>
      </c>
      <c r="AI13" s="1">
        <f t="shared" si="5"/>
        <v>1</v>
      </c>
      <c r="AJ13" s="10">
        <f t="shared" si="6"/>
        <v>7.3357106469689244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'01.07.2019'!C14</f>
        <v>412907</v>
      </c>
      <c r="D14" s="1">
        <f t="shared" si="0"/>
        <v>34408.916666666664</v>
      </c>
      <c r="E14" s="36">
        <v>119129.5</v>
      </c>
      <c r="F14" s="36"/>
      <c r="G14" s="36"/>
      <c r="H14" s="36"/>
      <c r="I14" s="36"/>
      <c r="J14" s="36"/>
      <c r="K14" s="36"/>
      <c r="L14" s="36"/>
      <c r="M14" s="36">
        <v>20830.5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98299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M14+'01.07.2019'!AE14</f>
        <v>202180</v>
      </c>
      <c r="AF14" s="9">
        <f>N14+'01.07.2019'!AF14</f>
        <v>0</v>
      </c>
      <c r="AG14" s="9">
        <f>O14+'01.07.2019'!AG14</f>
        <v>0</v>
      </c>
      <c r="AH14" s="9">
        <f>P14+'01.07.2019'!AH14</f>
        <v>0</v>
      </c>
      <c r="AI14" s="1">
        <f t="shared" si="5"/>
        <v>28883</v>
      </c>
      <c r="AJ14" s="10">
        <f t="shared" si="6"/>
        <v>2.8567885746669348</v>
      </c>
      <c r="AK14" s="10">
        <f t="shared" si="7"/>
        <v>3.403351452411453</v>
      </c>
    </row>
    <row r="15" spans="1:38" ht="31.5" customHeight="1" x14ac:dyDescent="0.25">
      <c r="A15" s="25" t="s">
        <v>19</v>
      </c>
      <c r="B15" s="25" t="s">
        <v>24</v>
      </c>
      <c r="C15" s="50">
        <f>'01.07.2019'!C15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M15+'01.07.2019'!AE15</f>
        <v>0</v>
      </c>
      <c r="AF15" s="9">
        <f>N15+'01.07.2019'!AF15</f>
        <v>0</v>
      </c>
      <c r="AG15" s="9">
        <f>O15+'01.07.2019'!AG15</f>
        <v>0</v>
      </c>
      <c r="AH15" s="9">
        <f>P15+'01.07.2019'!AH15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'01.07.2019'!C16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M16+'01.07.2019'!AE16</f>
        <v>0</v>
      </c>
      <c r="AF16" s="9">
        <f>N16+'01.07.2019'!AF16</f>
        <v>0</v>
      </c>
      <c r="AG16" s="9">
        <f>O16+'01.07.2019'!AG16</f>
        <v>0</v>
      </c>
      <c r="AH16" s="9">
        <f>P16+'01.07.2019'!AH16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'01.07.2019'!C17</f>
        <v>213593</v>
      </c>
      <c r="D17" s="1">
        <f t="shared" si="0"/>
        <v>17799.416666666668</v>
      </c>
      <c r="E17" s="36">
        <v>277807</v>
      </c>
      <c r="F17" s="36"/>
      <c r="G17" s="36"/>
      <c r="H17" s="36"/>
      <c r="I17" s="36"/>
      <c r="J17" s="36"/>
      <c r="K17" s="36"/>
      <c r="L17" s="36"/>
      <c r="M17" s="36">
        <v>6926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270881</v>
      </c>
      <c r="Z17" s="9">
        <f t="shared" si="2"/>
        <v>0</v>
      </c>
      <c r="AA17" s="9">
        <f t="shared" si="3"/>
        <v>0</v>
      </c>
      <c r="AB17" s="36"/>
      <c r="AC17" s="38"/>
      <c r="AD17" s="9">
        <f t="shared" si="4"/>
        <v>0</v>
      </c>
      <c r="AE17" s="9">
        <f>M17+'01.07.2019'!AE17</f>
        <v>85866</v>
      </c>
      <c r="AF17" s="9">
        <f>N17+'01.07.2019'!AF17</f>
        <v>0</v>
      </c>
      <c r="AG17" s="9">
        <f>O17+'01.07.2019'!AG17</f>
        <v>0</v>
      </c>
      <c r="AH17" s="9">
        <f>P17+'01.07.2019'!AH17</f>
        <v>0</v>
      </c>
      <c r="AI17" s="1">
        <f t="shared" si="5"/>
        <v>12267</v>
      </c>
      <c r="AJ17" s="10">
        <f t="shared" si="6"/>
        <v>15.218532442542593</v>
      </c>
      <c r="AK17" s="10">
        <f t="shared" si="7"/>
        <v>22.082090160593463</v>
      </c>
    </row>
    <row r="18" spans="1:37" ht="27.75" customHeight="1" x14ac:dyDescent="0.25">
      <c r="A18" s="25" t="s">
        <v>5</v>
      </c>
      <c r="B18" s="25" t="s">
        <v>27</v>
      </c>
      <c r="C18" s="50">
        <f>'01.07.2019'!C18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M18+'01.07.2019'!AE18</f>
        <v>0</v>
      </c>
      <c r="AF18" s="9">
        <f>N18+'01.07.2019'!AF18</f>
        <v>0</v>
      </c>
      <c r="AG18" s="9">
        <f>O18+'01.07.2019'!AG18</f>
        <v>0</v>
      </c>
      <c r="AH18" s="9">
        <f>P18+'01.07.2019'!AH18</f>
        <v>0</v>
      </c>
      <c r="AI18" s="1">
        <f t="shared" si="5"/>
        <v>0</v>
      </c>
      <c r="AJ18" s="10">
        <f t="shared" si="6"/>
        <v>0</v>
      </c>
      <c r="AK18" s="10" t="e">
        <f>(Y18+Z18+AA18)/AI18</f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'01.07.2019'!C19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M19+'01.07.2019'!AE19</f>
        <v>0</v>
      </c>
      <c r="AF19" s="9">
        <f>N19+'01.07.2019'!AF19</f>
        <v>0</v>
      </c>
      <c r="AG19" s="9">
        <f>O19+'01.07.2019'!AG19</f>
        <v>0</v>
      </c>
      <c r="AH19" s="9">
        <f>P19+'01.07.2019'!AH19</f>
        <v>0</v>
      </c>
      <c r="AI19" s="1">
        <f t="shared" si="5"/>
        <v>0</v>
      </c>
      <c r="AJ19" s="10">
        <f t="shared" si="6"/>
        <v>0</v>
      </c>
      <c r="AK19" s="10" t="e">
        <f t="shared" ref="AK19:AK52" si="8">(Y19+Z19+AA19)/AI19</f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'01.07.2019'!C21</f>
        <v>11223</v>
      </c>
      <c r="D21" s="1">
        <f t="shared" si="0"/>
        <v>935.25</v>
      </c>
      <c r="E21" s="36">
        <v>1812</v>
      </c>
      <c r="F21" s="36"/>
      <c r="G21" s="36"/>
      <c r="H21" s="36"/>
      <c r="I21" s="36"/>
      <c r="J21" s="36"/>
      <c r="K21" s="36"/>
      <c r="L21" s="36"/>
      <c r="M21" s="36">
        <v>905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907</v>
      </c>
      <c r="Z21" s="9">
        <f t="shared" si="2"/>
        <v>0</v>
      </c>
      <c r="AA21" s="9">
        <f t="shared" si="3"/>
        <v>0</v>
      </c>
      <c r="AB21" s="36">
        <v>907</v>
      </c>
      <c r="AC21" s="38">
        <v>43830</v>
      </c>
      <c r="AD21" s="9">
        <f t="shared" si="4"/>
        <v>0</v>
      </c>
      <c r="AE21" s="9">
        <f>M21+'01.07.2019'!AE21</f>
        <v>8271</v>
      </c>
      <c r="AF21" s="9">
        <f>N21+'01.07.2019'!AF21</f>
        <v>0</v>
      </c>
      <c r="AG21" s="9">
        <f>O21+'01.07.2019'!AG21</f>
        <v>0</v>
      </c>
      <c r="AH21" s="9">
        <f>P21+'01.07.2019'!AH21</f>
        <v>0</v>
      </c>
      <c r="AI21" s="1">
        <f t="shared" si="5"/>
        <v>1182</v>
      </c>
      <c r="AJ21" s="10">
        <f t="shared" si="6"/>
        <v>0.96979417268110135</v>
      </c>
      <c r="AK21" s="10">
        <f t="shared" si="8"/>
        <v>0.76734348561759724</v>
      </c>
    </row>
    <row r="22" spans="1:37" ht="33" customHeight="1" x14ac:dyDescent="0.25">
      <c r="A22" s="25" t="s">
        <v>91</v>
      </c>
      <c r="B22" s="25" t="s">
        <v>39</v>
      </c>
      <c r="C22" s="50">
        <f>'01.07.2019'!C22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M22+'01.07.2019'!AE22</f>
        <v>0</v>
      </c>
      <c r="AF22" s="9">
        <f>N22+'01.07.2019'!AF22</f>
        <v>0</v>
      </c>
      <c r="AG22" s="9">
        <f>O22+'01.07.2019'!AG22</f>
        <v>0</v>
      </c>
      <c r="AH22" s="9">
        <f>P22+'01.07.2019'!AH22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8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'01.07.2019'!C23</f>
        <v>230063</v>
      </c>
      <c r="D23" s="1">
        <f t="shared" si="0"/>
        <v>19171.916666666668</v>
      </c>
      <c r="E23" s="36">
        <v>133986</v>
      </c>
      <c r="F23" s="36"/>
      <c r="G23" s="36">
        <v>109245</v>
      </c>
      <c r="H23" s="36"/>
      <c r="I23" s="36"/>
      <c r="J23" s="36"/>
      <c r="K23" s="36"/>
      <c r="L23" s="36"/>
      <c r="M23" s="36">
        <v>70</v>
      </c>
      <c r="N23" s="36"/>
      <c r="O23" s="36">
        <v>14907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133916</v>
      </c>
      <c r="Z23" s="9">
        <f t="shared" si="2"/>
        <v>0</v>
      </c>
      <c r="AA23" s="9">
        <f t="shared" si="3"/>
        <v>94338</v>
      </c>
      <c r="AB23" s="36">
        <v>2093</v>
      </c>
      <c r="AC23" s="38">
        <v>43861</v>
      </c>
      <c r="AD23" s="9">
        <f t="shared" si="4"/>
        <v>0</v>
      </c>
      <c r="AE23" s="9">
        <f>M23+'01.07.2019'!AE23</f>
        <v>9568</v>
      </c>
      <c r="AF23" s="9">
        <f>N23+'01.07.2019'!AF23</f>
        <v>0</v>
      </c>
      <c r="AG23" s="9">
        <f>O23+'01.07.2019'!AG23</f>
        <v>103867</v>
      </c>
      <c r="AH23" s="9">
        <f>P23+'01.07.2019'!AH23</f>
        <v>2004</v>
      </c>
      <c r="AI23" s="1">
        <f t="shared" si="5"/>
        <v>16205</v>
      </c>
      <c r="AJ23" s="10">
        <f t="shared" si="6"/>
        <v>11.905643236852514</v>
      </c>
      <c r="AK23" s="10">
        <f t="shared" si="8"/>
        <v>14.085405738969454</v>
      </c>
    </row>
    <row r="24" spans="1:37" ht="31.5" customHeight="1" x14ac:dyDescent="0.25">
      <c r="A24" s="25" t="s">
        <v>85</v>
      </c>
      <c r="B24" s="25" t="s">
        <v>86</v>
      </c>
      <c r="C24" s="50">
        <f>'01.07.2019'!C24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M24+'01.07.2019'!AE24</f>
        <v>0</v>
      </c>
      <c r="AF24" s="9">
        <f>N24+'01.07.2019'!AF24</f>
        <v>0</v>
      </c>
      <c r="AG24" s="9">
        <f>O24+'01.07.2019'!AG24</f>
        <v>0</v>
      </c>
      <c r="AH24" s="9">
        <f>P24+'01.07.2019'!AH24</f>
        <v>0</v>
      </c>
      <c r="AI24" s="1">
        <f t="shared" si="5"/>
        <v>0</v>
      </c>
      <c r="AJ24" s="10">
        <f t="shared" si="6"/>
        <v>0</v>
      </c>
      <c r="AK24" s="10" t="e">
        <f t="shared" si="8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'01.07.2019'!C25</f>
        <v>23775</v>
      </c>
      <c r="D25" s="1">
        <f t="shared" si="0"/>
        <v>1981.25</v>
      </c>
      <c r="E25" s="36">
        <v>7381</v>
      </c>
      <c r="F25" s="36"/>
      <c r="G25" s="36"/>
      <c r="H25" s="36"/>
      <c r="I25" s="36"/>
      <c r="J25" s="36"/>
      <c r="K25" s="36"/>
      <c r="L25" s="36"/>
      <c r="M25" s="36">
        <v>1435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5946</v>
      </c>
      <c r="Z25" s="9">
        <f t="shared" si="2"/>
        <v>0</v>
      </c>
      <c r="AA25" s="9">
        <f t="shared" si="3"/>
        <v>0</v>
      </c>
      <c r="AB25" s="36"/>
      <c r="AC25" s="38"/>
      <c r="AD25" s="9">
        <f t="shared" si="4"/>
        <v>0</v>
      </c>
      <c r="AE25" s="9">
        <f>M25+'01.07.2019'!AE25</f>
        <v>66938</v>
      </c>
      <c r="AF25" s="9">
        <f>N25+'01.07.2019'!AF25</f>
        <v>0</v>
      </c>
      <c r="AG25" s="9">
        <f>O25+'01.07.2019'!AG25</f>
        <v>0</v>
      </c>
      <c r="AH25" s="9">
        <f>P25+'01.07.2019'!AH25</f>
        <v>650</v>
      </c>
      <c r="AI25" s="1">
        <f t="shared" si="5"/>
        <v>9563</v>
      </c>
      <c r="AJ25" s="10">
        <f t="shared" si="6"/>
        <v>3.0011356466876973</v>
      </c>
      <c r="AK25" s="10">
        <f t="shared" si="8"/>
        <v>0.62177141064519503</v>
      </c>
    </row>
    <row r="26" spans="1:37" ht="27.75" customHeight="1" x14ac:dyDescent="0.25">
      <c r="A26" s="25" t="s">
        <v>8</v>
      </c>
      <c r="B26" s="25" t="s">
        <v>37</v>
      </c>
      <c r="C26" s="50">
        <f>'01.07.2019'!C26</f>
        <v>55475</v>
      </c>
      <c r="D26" s="1">
        <f t="shared" si="0"/>
        <v>4622.916666666667</v>
      </c>
      <c r="E26" s="36">
        <v>23195</v>
      </c>
      <c r="F26" s="36"/>
      <c r="G26" s="36"/>
      <c r="H26" s="36"/>
      <c r="I26" s="36"/>
      <c r="J26" s="36"/>
      <c r="K26" s="36"/>
      <c r="L26" s="36"/>
      <c r="M26" s="36">
        <v>10581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12614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M26+'01.07.2019'!AE26</f>
        <v>54085</v>
      </c>
      <c r="AF26" s="9">
        <f>N26+'01.07.2019'!AF26</f>
        <v>0</v>
      </c>
      <c r="AG26" s="9">
        <f>O26+'01.07.2019'!AG26</f>
        <v>0</v>
      </c>
      <c r="AH26" s="9">
        <f>P26+'01.07.2019'!AH26</f>
        <v>0</v>
      </c>
      <c r="AI26" s="1">
        <f t="shared" si="5"/>
        <v>7726</v>
      </c>
      <c r="AJ26" s="10">
        <f t="shared" si="6"/>
        <v>2.7285804416403785</v>
      </c>
      <c r="AK26" s="10">
        <f t="shared" si="8"/>
        <v>1.6326689101734404</v>
      </c>
    </row>
    <row r="27" spans="1:37" ht="27.75" customHeight="1" x14ac:dyDescent="0.25">
      <c r="A27" s="25" t="s">
        <v>8</v>
      </c>
      <c r="B27" s="25" t="s">
        <v>27</v>
      </c>
      <c r="C27" s="50">
        <f>'01.07.2019'!C27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M27+'01.07.2019'!AE27</f>
        <v>0</v>
      </c>
      <c r="AF27" s="9">
        <f>N27+'01.07.2019'!AF27</f>
        <v>0</v>
      </c>
      <c r="AG27" s="9">
        <f>O27+'01.07.2019'!AG27</f>
        <v>0</v>
      </c>
      <c r="AH27" s="9">
        <f>P27+'01.07.2019'!AH27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8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'01.07.2019'!C28</f>
        <v>168</v>
      </c>
      <c r="D28" s="1">
        <f t="shared" si="0"/>
        <v>14</v>
      </c>
      <c r="E28" s="36">
        <v>94</v>
      </c>
      <c r="F28" s="36"/>
      <c r="G28" s="36"/>
      <c r="H28" s="36"/>
      <c r="I28" s="36"/>
      <c r="J28" s="36"/>
      <c r="K28" s="36"/>
      <c r="L28" s="36"/>
      <c r="M28" s="36">
        <v>37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57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M28+'01.07.2019'!AE28</f>
        <v>120</v>
      </c>
      <c r="AF28" s="9">
        <f>N28+'01.07.2019'!AF28</f>
        <v>0</v>
      </c>
      <c r="AG28" s="9">
        <f>O28+'01.07.2019'!AG28</f>
        <v>0</v>
      </c>
      <c r="AH28" s="9">
        <f>P28+'01.07.2019'!AH28</f>
        <v>0</v>
      </c>
      <c r="AI28" s="1">
        <f t="shared" si="5"/>
        <v>17</v>
      </c>
      <c r="AJ28" s="10">
        <f t="shared" si="6"/>
        <v>4.0714285714285712</v>
      </c>
      <c r="AK28" s="10">
        <f t="shared" si="8"/>
        <v>3.3529411764705883</v>
      </c>
    </row>
    <row r="29" spans="1:37" ht="27.75" customHeight="1" x14ac:dyDescent="0.25">
      <c r="A29" s="25" t="s">
        <v>9</v>
      </c>
      <c r="B29" s="25" t="s">
        <v>24</v>
      </c>
      <c r="C29" s="50">
        <f>'01.07.2019'!C29</f>
        <v>32897</v>
      </c>
      <c r="D29" s="1">
        <f t="shared" si="0"/>
        <v>2741.4166666666665</v>
      </c>
      <c r="E29" s="36">
        <v>33090</v>
      </c>
      <c r="F29" s="36"/>
      <c r="G29" s="36"/>
      <c r="H29" s="36"/>
      <c r="I29" s="36"/>
      <c r="J29" s="36"/>
      <c r="K29" s="36"/>
      <c r="L29" s="36"/>
      <c r="M29" s="36">
        <v>1361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31729</v>
      </c>
      <c r="Z29" s="9">
        <f t="shared" si="2"/>
        <v>0</v>
      </c>
      <c r="AA29" s="9">
        <f t="shared" si="3"/>
        <v>0</v>
      </c>
      <c r="AB29" s="36">
        <v>24</v>
      </c>
      <c r="AC29" s="38">
        <v>43678</v>
      </c>
      <c r="AD29" s="9">
        <f t="shared" si="4"/>
        <v>0</v>
      </c>
      <c r="AE29" s="9">
        <f>M29+'01.07.2019'!AE29</f>
        <v>7361</v>
      </c>
      <c r="AF29" s="9">
        <f>N29+'01.07.2019'!AF29</f>
        <v>0</v>
      </c>
      <c r="AG29" s="9">
        <f>O29+'01.07.2019'!AG29</f>
        <v>1509</v>
      </c>
      <c r="AH29" s="9">
        <f>P29+'01.07.2019'!AH29</f>
        <v>163</v>
      </c>
      <c r="AI29" s="1">
        <f t="shared" si="5"/>
        <v>1267</v>
      </c>
      <c r="AJ29" s="10">
        <f t="shared" si="6"/>
        <v>11.573942912727604</v>
      </c>
      <c r="AK29" s="10">
        <f t="shared" si="8"/>
        <v>25.042620363062351</v>
      </c>
    </row>
    <row r="30" spans="1:37" ht="27.75" customHeight="1" x14ac:dyDescent="0.25">
      <c r="A30" s="25" t="s">
        <v>9</v>
      </c>
      <c r="B30" s="25" t="s">
        <v>27</v>
      </c>
      <c r="C30" s="50">
        <f>'01.07.2019'!C30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M30+'01.07.2019'!AE30</f>
        <v>0</v>
      </c>
      <c r="AF30" s="9">
        <f>N30+'01.07.2019'!AF30</f>
        <v>0</v>
      </c>
      <c r="AG30" s="9">
        <f>O30+'01.07.2019'!AG30</f>
        <v>0</v>
      </c>
      <c r="AH30" s="9">
        <f>P30+'01.07.2019'!AH30</f>
        <v>0</v>
      </c>
      <c r="AI30" s="1">
        <f t="shared" si="5"/>
        <v>0</v>
      </c>
      <c r="AJ30" s="10">
        <f t="shared" si="6"/>
        <v>0</v>
      </c>
      <c r="AK30" s="10" t="e">
        <f t="shared" si="8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'01.07.2019'!C31</f>
        <v>137</v>
      </c>
      <c r="D31" s="1">
        <f t="shared" si="0"/>
        <v>11.416666666666666</v>
      </c>
      <c r="E31" s="36">
        <v>94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M31+'01.07.2019'!AE31</f>
        <v>16</v>
      </c>
      <c r="AF31" s="9">
        <f>N31+'01.07.2019'!AF31</f>
        <v>0</v>
      </c>
      <c r="AG31" s="9">
        <f>O31+'01.07.2019'!AG31</f>
        <v>0</v>
      </c>
      <c r="AH31" s="9">
        <f>P31+'01.07.2019'!AH31</f>
        <v>0</v>
      </c>
      <c r="AI31" s="1">
        <f t="shared" si="5"/>
        <v>2</v>
      </c>
      <c r="AJ31" s="10">
        <f t="shared" si="6"/>
        <v>8.2335766423357661</v>
      </c>
      <c r="AK31" s="10">
        <f t="shared" si="8"/>
        <v>47</v>
      </c>
    </row>
    <row r="32" spans="1:37" ht="36.75" customHeight="1" x14ac:dyDescent="0.25">
      <c r="A32" s="25" t="s">
        <v>59</v>
      </c>
      <c r="B32" s="25" t="s">
        <v>60</v>
      </c>
      <c r="C32" s="50">
        <f>'01.07.2019'!C32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M32+'01.07.2019'!AE32</f>
        <v>17</v>
      </c>
      <c r="AF32" s="9">
        <f>N32+'01.07.2019'!AF32</f>
        <v>0</v>
      </c>
      <c r="AG32" s="9">
        <f>O32+'01.07.2019'!AG32</f>
        <v>0</v>
      </c>
      <c r="AH32" s="9">
        <f>P32+'01.07.2019'!AH32</f>
        <v>0</v>
      </c>
      <c r="AI32" s="1">
        <f t="shared" si="5"/>
        <v>2</v>
      </c>
      <c r="AJ32" s="10">
        <f t="shared" si="6"/>
        <v>0</v>
      </c>
      <c r="AK32" s="10">
        <f t="shared" si="8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'01.07.2019'!C33</f>
        <v>277650</v>
      </c>
      <c r="D33" s="1">
        <f t="shared" si="0"/>
        <v>23137.5</v>
      </c>
      <c r="E33" s="36">
        <v>62798.45</v>
      </c>
      <c r="F33" s="36"/>
      <c r="G33" s="36"/>
      <c r="H33" s="36"/>
      <c r="I33" s="41"/>
      <c r="J33" s="36"/>
      <c r="K33" s="36"/>
      <c r="L33" s="36"/>
      <c r="M33" s="41">
        <v>26254.15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36544.299999999996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M33+'01.07.2019'!AE33</f>
        <v>154471.22</v>
      </c>
      <c r="AF33" s="9">
        <f>N33+'01.07.2019'!AF33</f>
        <v>0</v>
      </c>
      <c r="AG33" s="9">
        <f>O33+'01.07.2019'!AG33</f>
        <v>2988</v>
      </c>
      <c r="AH33" s="9">
        <f>P33+'01.07.2019'!AH33</f>
        <v>2876</v>
      </c>
      <c r="AI33" s="1">
        <f t="shared" si="5"/>
        <v>22494</v>
      </c>
      <c r="AJ33" s="10">
        <f t="shared" si="6"/>
        <v>1.5794403025391679</v>
      </c>
      <c r="AK33" s="10">
        <f t="shared" si="8"/>
        <v>1.6246243442695829</v>
      </c>
    </row>
    <row r="34" spans="1:38" ht="31.5" customHeight="1" x14ac:dyDescent="0.25">
      <c r="A34" s="25" t="s">
        <v>11</v>
      </c>
      <c r="B34" s="25" t="s">
        <v>39</v>
      </c>
      <c r="C34" s="50">
        <f>'01.07.2019'!C34</f>
        <v>25699</v>
      </c>
      <c r="D34" s="1">
        <f t="shared" si="0"/>
        <v>2141.5833333333335</v>
      </c>
      <c r="E34" s="36">
        <v>37767</v>
      </c>
      <c r="F34" s="36"/>
      <c r="G34" s="36">
        <v>713</v>
      </c>
      <c r="H34" s="36"/>
      <c r="I34" s="36"/>
      <c r="J34" s="36"/>
      <c r="K34" s="36"/>
      <c r="L34" s="36"/>
      <c r="M34" s="36">
        <v>1460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36307</v>
      </c>
      <c r="Z34" s="9">
        <f t="shared" si="2"/>
        <v>0</v>
      </c>
      <c r="AA34" s="9">
        <f t="shared" si="3"/>
        <v>713</v>
      </c>
      <c r="AB34" s="37" t="s">
        <v>123</v>
      </c>
      <c r="AC34" s="49" t="s">
        <v>124</v>
      </c>
      <c r="AD34" s="9">
        <f t="shared" si="4"/>
        <v>0</v>
      </c>
      <c r="AE34" s="9">
        <f>M34+'01.07.2019'!AE34</f>
        <v>7000</v>
      </c>
      <c r="AF34" s="9">
        <f>N34+'01.07.2019'!AF34</f>
        <v>0</v>
      </c>
      <c r="AG34" s="9">
        <f>O34+'01.07.2019'!AG34</f>
        <v>345</v>
      </c>
      <c r="AH34" s="9">
        <f>P34+'01.07.2019'!AH34</f>
        <v>0</v>
      </c>
      <c r="AI34" s="1">
        <f t="shared" si="5"/>
        <v>1049</v>
      </c>
      <c r="AJ34" s="10">
        <f t="shared" si="6"/>
        <v>17.286275730573173</v>
      </c>
      <c r="AK34" s="10">
        <f t="shared" si="8"/>
        <v>35.290753098188752</v>
      </c>
    </row>
    <row r="35" spans="1:38" ht="32.25" customHeight="1" x14ac:dyDescent="0.25">
      <c r="A35" s="25" t="s">
        <v>12</v>
      </c>
      <c r="B35" s="25" t="s">
        <v>28</v>
      </c>
      <c r="C35" s="50">
        <f>'01.07.2019'!C35</f>
        <v>70102</v>
      </c>
      <c r="D35" s="1">
        <f t="shared" si="0"/>
        <v>5841.833333333333</v>
      </c>
      <c r="E35" s="36">
        <v>38308</v>
      </c>
      <c r="F35" s="36"/>
      <c r="G35" s="36"/>
      <c r="H35" s="36"/>
      <c r="I35" s="36"/>
      <c r="J35" s="36"/>
      <c r="K35" s="36"/>
      <c r="L35" s="36"/>
      <c r="M35" s="36">
        <v>2200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36108</v>
      </c>
      <c r="Z35" s="9">
        <f t="shared" si="2"/>
        <v>0</v>
      </c>
      <c r="AA35" s="9">
        <f t="shared" si="3"/>
        <v>0</v>
      </c>
      <c r="AB35" s="37" t="s">
        <v>127</v>
      </c>
      <c r="AC35" s="49" t="s">
        <v>128</v>
      </c>
      <c r="AD35" s="9">
        <f t="shared" si="4"/>
        <v>0</v>
      </c>
      <c r="AE35" s="9">
        <f>M35+'01.07.2019'!AE35</f>
        <v>14789</v>
      </c>
      <c r="AF35" s="9">
        <f>N35+'01.07.2019'!AF35</f>
        <v>0</v>
      </c>
      <c r="AG35" s="9">
        <f>O35+'01.07.2019'!AG35</f>
        <v>0</v>
      </c>
      <c r="AH35" s="9">
        <f>P35+'01.07.2019'!AH35</f>
        <v>0</v>
      </c>
      <c r="AI35" s="1">
        <f t="shared" si="5"/>
        <v>2113</v>
      </c>
      <c r="AJ35" s="10">
        <f t="shared" si="6"/>
        <v>6.1809363498901604</v>
      </c>
      <c r="AK35" s="10">
        <f t="shared" si="8"/>
        <v>17.088499763369615</v>
      </c>
    </row>
    <row r="36" spans="1:38" ht="31.5" customHeight="1" x14ac:dyDescent="0.25">
      <c r="A36" s="25" t="s">
        <v>29</v>
      </c>
      <c r="B36" s="25" t="s">
        <v>30</v>
      </c>
      <c r="C36" s="50">
        <f>'01.07.2019'!C36</f>
        <v>137</v>
      </c>
      <c r="D36" s="1">
        <f t="shared" si="0"/>
        <v>11.416666666666666</v>
      </c>
      <c r="E36" s="36">
        <v>174</v>
      </c>
      <c r="F36" s="36"/>
      <c r="G36" s="36"/>
      <c r="H36" s="36"/>
      <c r="I36" s="36"/>
      <c r="J36" s="36"/>
      <c r="K36" s="36"/>
      <c r="L36" s="36"/>
      <c r="M36" s="36">
        <v>42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132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M36+'01.07.2019'!AE36</f>
        <v>76</v>
      </c>
      <c r="AF36" s="9">
        <f>N36+'01.07.2019'!AF36</f>
        <v>0</v>
      </c>
      <c r="AG36" s="9">
        <f>O36+'01.07.2019'!AG36</f>
        <v>0</v>
      </c>
      <c r="AH36" s="9">
        <f>P36+'01.07.2019'!AH36</f>
        <v>0</v>
      </c>
      <c r="AI36" s="1">
        <f t="shared" si="5"/>
        <v>11</v>
      </c>
      <c r="AJ36" s="10">
        <f t="shared" si="6"/>
        <v>11.562043795620438</v>
      </c>
      <c r="AK36" s="10">
        <f t="shared" si="8"/>
        <v>12</v>
      </c>
    </row>
    <row r="37" spans="1:38" ht="29.25" customHeight="1" x14ac:dyDescent="0.25">
      <c r="A37" s="25" t="s">
        <v>26</v>
      </c>
      <c r="B37" s="25" t="s">
        <v>27</v>
      </c>
      <c r="C37" s="50">
        <f>'01.07.2019'!C37</f>
        <v>61177</v>
      </c>
      <c r="D37" s="1">
        <f t="shared" si="0"/>
        <v>5098.083333333333</v>
      </c>
      <c r="E37" s="36">
        <v>79204</v>
      </c>
      <c r="F37" s="36"/>
      <c r="G37" s="36"/>
      <c r="H37" s="36"/>
      <c r="I37" s="36"/>
      <c r="J37" s="36"/>
      <c r="K37" s="36"/>
      <c r="L37" s="36"/>
      <c r="M37" s="36">
        <v>1237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77967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M37+'01.07.2019'!AE37</f>
        <v>4426</v>
      </c>
      <c r="AF37" s="9">
        <f>N37+'01.07.2019'!AF37</f>
        <v>0</v>
      </c>
      <c r="AG37" s="9">
        <f>O37+'01.07.2019'!AG37</f>
        <v>0</v>
      </c>
      <c r="AH37" s="9">
        <f>P37+'01.07.2019'!AH37</f>
        <v>0</v>
      </c>
      <c r="AI37" s="1">
        <f t="shared" si="5"/>
        <v>632</v>
      </c>
      <c r="AJ37" s="10">
        <f t="shared" si="6"/>
        <v>15.293394576393089</v>
      </c>
      <c r="AK37" s="10">
        <f t="shared" si="8"/>
        <v>123.36550632911393</v>
      </c>
    </row>
    <row r="38" spans="1:38" ht="32.25" customHeight="1" x14ac:dyDescent="0.25">
      <c r="A38" s="25" t="s">
        <v>10</v>
      </c>
      <c r="B38" s="25" t="s">
        <v>38</v>
      </c>
      <c r="C38" s="50">
        <f>'01.07.2019'!C38</f>
        <v>19825</v>
      </c>
      <c r="D38" s="1">
        <f t="shared" si="0"/>
        <v>1652.0833333333333</v>
      </c>
      <c r="E38" s="36">
        <v>319</v>
      </c>
      <c r="F38" s="36"/>
      <c r="G38" s="36"/>
      <c r="H38" s="36"/>
      <c r="I38" s="36"/>
      <c r="J38" s="36"/>
      <c r="K38" s="36"/>
      <c r="L38" s="36"/>
      <c r="M38" s="36">
        <v>319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M38+'01.07.2019'!AE38</f>
        <v>19961</v>
      </c>
      <c r="AF38" s="9">
        <f>N38+'01.07.2019'!AF38</f>
        <v>0</v>
      </c>
      <c r="AG38" s="9">
        <f>O38+'01.07.2019'!AG38</f>
        <v>0</v>
      </c>
      <c r="AH38" s="9">
        <f>P38+'01.07.2019'!AH38</f>
        <v>0</v>
      </c>
      <c r="AI38" s="1">
        <f t="shared" si="5"/>
        <v>2852</v>
      </c>
      <c r="AJ38" s="10">
        <f t="shared" si="6"/>
        <v>0</v>
      </c>
      <c r="AK38" s="10">
        <f t="shared" si="8"/>
        <v>0</v>
      </c>
    </row>
    <row r="39" spans="1:38" ht="31.5" customHeight="1" x14ac:dyDescent="0.25">
      <c r="A39" s="25" t="s">
        <v>14</v>
      </c>
      <c r="B39" s="25" t="s">
        <v>38</v>
      </c>
      <c r="C39" s="50">
        <f>'01.07.2019'!C39</f>
        <v>178427</v>
      </c>
      <c r="D39" s="1">
        <f t="shared" si="0"/>
        <v>14868.916666666666</v>
      </c>
      <c r="E39" s="36">
        <v>20</v>
      </c>
      <c r="F39" s="36"/>
      <c r="G39" s="36">
        <v>4490</v>
      </c>
      <c r="H39" s="36"/>
      <c r="I39" s="36">
        <v>78450</v>
      </c>
      <c r="J39" s="36"/>
      <c r="K39" s="36"/>
      <c r="L39" s="36"/>
      <c r="M39" s="36">
        <v>1824</v>
      </c>
      <c r="N39" s="36"/>
      <c r="O39" s="36">
        <v>3670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76646</v>
      </c>
      <c r="Z39" s="9">
        <f t="shared" si="2"/>
        <v>0</v>
      </c>
      <c r="AA39" s="9">
        <f t="shared" si="3"/>
        <v>820</v>
      </c>
      <c r="AB39" s="36"/>
      <c r="AC39" s="38"/>
      <c r="AD39" s="9">
        <f t="shared" si="4"/>
        <v>0</v>
      </c>
      <c r="AE39" s="9">
        <f>M39+'01.07.2019'!AE39</f>
        <v>14335</v>
      </c>
      <c r="AF39" s="9">
        <f>N39+'01.07.2019'!AF39</f>
        <v>0</v>
      </c>
      <c r="AG39" s="9">
        <f>O39+'01.07.2019'!AG39</f>
        <v>66500</v>
      </c>
      <c r="AH39" s="9">
        <f>P39+'01.07.2019'!AH39</f>
        <v>1816</v>
      </c>
      <c r="AI39" s="1">
        <f t="shared" si="5"/>
        <v>11548</v>
      </c>
      <c r="AJ39" s="10">
        <f t="shared" si="6"/>
        <v>5.2099289905675716</v>
      </c>
      <c r="AK39" s="10">
        <f t="shared" si="8"/>
        <v>6.7081745756841009</v>
      </c>
    </row>
    <row r="40" spans="1:38" ht="31.5" customHeight="1" x14ac:dyDescent="0.25">
      <c r="A40" s="25" t="s">
        <v>14</v>
      </c>
      <c r="B40" s="25" t="s">
        <v>86</v>
      </c>
      <c r="C40" s="50">
        <f>'01.07.2019'!C40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M40+'01.07.2019'!AE40</f>
        <v>0</v>
      </c>
      <c r="AF40" s="9">
        <f>N40+'01.07.2019'!AF40</f>
        <v>0</v>
      </c>
      <c r="AG40" s="9">
        <f>O40+'01.07.2019'!AG40</f>
        <v>0</v>
      </c>
      <c r="AH40" s="9">
        <f>P40+'01.07.2019'!AH40</f>
        <v>0</v>
      </c>
      <c r="AI40" s="1">
        <f t="shared" si="5"/>
        <v>0</v>
      </c>
      <c r="AJ40" s="10">
        <f t="shared" si="6"/>
        <v>0</v>
      </c>
      <c r="AK40" s="10" t="e">
        <f t="shared" si="8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'01.07.2019'!C41</f>
        <v>33174</v>
      </c>
      <c r="D41" s="1">
        <f t="shared" si="0"/>
        <v>2764.5</v>
      </c>
      <c r="E41" s="36">
        <v>8200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8200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M41+'01.07.2019'!AE41</f>
        <v>0</v>
      </c>
      <c r="AF41" s="9">
        <f>N41+'01.07.2019'!AF41</f>
        <v>0</v>
      </c>
      <c r="AG41" s="9">
        <f>O41+'01.07.2019'!AG41</f>
        <v>0</v>
      </c>
      <c r="AH41" s="9">
        <f>P41+'01.07.2019'!AH41</f>
        <v>0</v>
      </c>
      <c r="AI41" s="1">
        <f t="shared" si="5"/>
        <v>0</v>
      </c>
      <c r="AJ41" s="10">
        <f t="shared" si="6"/>
        <v>2.9661783324290107</v>
      </c>
      <c r="AK41" s="10" t="e">
        <f t="shared" si="8"/>
        <v>#DIV/0!</v>
      </c>
    </row>
    <row r="42" spans="1:38" ht="31.5" customHeight="1" x14ac:dyDescent="0.25">
      <c r="A42" s="25" t="s">
        <v>62</v>
      </c>
      <c r="B42" s="25" t="s">
        <v>63</v>
      </c>
      <c r="C42" s="50">
        <f>'01.07.2019'!C42</f>
        <v>33172</v>
      </c>
      <c r="D42" s="1">
        <f t="shared" si="0"/>
        <v>2764.3333333333335</v>
      </c>
      <c r="E42" s="36">
        <v>3470</v>
      </c>
      <c r="F42" s="36"/>
      <c r="G42" s="36"/>
      <c r="H42" s="36"/>
      <c r="I42" s="36"/>
      <c r="J42" s="36"/>
      <c r="K42" s="36"/>
      <c r="L42" s="36"/>
      <c r="M42" s="36">
        <v>301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>(E42+I42+T42)-M42-Q42</f>
        <v>3169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M42+'01.07.2019'!AE42</f>
        <v>930</v>
      </c>
      <c r="AF42" s="9">
        <f>N42+'01.07.2019'!AF42</f>
        <v>0</v>
      </c>
      <c r="AG42" s="9">
        <f>O42+'01.07.2019'!AG42</f>
        <v>0</v>
      </c>
      <c r="AH42" s="9">
        <f>P42+'01.07.2019'!AH42</f>
        <v>0</v>
      </c>
      <c r="AI42" s="1">
        <f t="shared" si="5"/>
        <v>133</v>
      </c>
      <c r="AJ42" s="10">
        <f t="shared" si="6"/>
        <v>1.1463885204389244</v>
      </c>
      <c r="AK42" s="10">
        <f t="shared" si="8"/>
        <v>23.827067669172934</v>
      </c>
    </row>
    <row r="43" spans="1:38" ht="39" customHeight="1" x14ac:dyDescent="0.25">
      <c r="A43" s="26" t="s">
        <v>92</v>
      </c>
      <c r="B43" s="27" t="s">
        <v>65</v>
      </c>
      <c r="C43" s="50">
        <f>'01.07.2019'!C43</f>
        <v>32815</v>
      </c>
      <c r="D43" s="1">
        <f t="shared" si="0"/>
        <v>2734.5833333333335</v>
      </c>
      <c r="E43" s="36">
        <v>7565</v>
      </c>
      <c r="F43" s="36"/>
      <c r="G43" s="36"/>
      <c r="H43" s="36"/>
      <c r="I43" s="36"/>
      <c r="J43" s="36"/>
      <c r="K43" s="36"/>
      <c r="L43" s="36"/>
      <c r="M43" s="36">
        <v>302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7263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M43+'01.07.2019'!AE43</f>
        <v>941</v>
      </c>
      <c r="AF43" s="9">
        <f>N43+'01.07.2019'!AF43</f>
        <v>0</v>
      </c>
      <c r="AG43" s="9">
        <f>O43+'01.07.2019'!AG43</f>
        <v>0</v>
      </c>
      <c r="AH43" s="9">
        <f>P43+'01.07.2019'!AH43</f>
        <v>0</v>
      </c>
      <c r="AI43" s="1">
        <f t="shared" si="5"/>
        <v>134</v>
      </c>
      <c r="AJ43" s="10">
        <f t="shared" si="6"/>
        <v>2.6559804967240588</v>
      </c>
      <c r="AK43" s="10">
        <f t="shared" si="8"/>
        <v>54.201492537313435</v>
      </c>
    </row>
    <row r="44" spans="1:38" ht="41.25" customHeight="1" x14ac:dyDescent="0.25">
      <c r="A44" s="26" t="s">
        <v>92</v>
      </c>
      <c r="B44" s="27" t="s">
        <v>64</v>
      </c>
      <c r="C44" s="50">
        <f>'01.07.2019'!C44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M44+'01.07.2019'!AE44</f>
        <v>0</v>
      </c>
      <c r="AF44" s="9">
        <f>N44+'01.07.2019'!AF44</f>
        <v>0</v>
      </c>
      <c r="AG44" s="9">
        <f>O44+'01.07.2019'!AG44</f>
        <v>0</v>
      </c>
      <c r="AH44" s="9">
        <f>P44+'01.07.2019'!AH44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8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'01.07.2019'!C45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M45+'01.07.2019'!AE45</f>
        <v>0</v>
      </c>
      <c r="AF45" s="9">
        <f>N45+'01.07.2019'!AF45</f>
        <v>0</v>
      </c>
      <c r="AG45" s="9">
        <f>O45+'01.07.2019'!AG45</f>
        <v>0</v>
      </c>
      <c r="AH45" s="9">
        <f>P45+'01.07.2019'!AH45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8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'01.07.2019'!C46</f>
        <v>15700</v>
      </c>
      <c r="D46" s="1">
        <f t="shared" si="0"/>
        <v>1308.3333333333333</v>
      </c>
      <c r="E46" s="36"/>
      <c r="F46" s="36">
        <v>23852</v>
      </c>
      <c r="G46" s="36"/>
      <c r="H46" s="36"/>
      <c r="I46" s="36"/>
      <c r="J46" s="36"/>
      <c r="K46" s="36"/>
      <c r="L46" s="36"/>
      <c r="M46" s="36"/>
      <c r="N46" s="36">
        <v>1054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22798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M46+'01.07.2019'!AE46</f>
        <v>0</v>
      </c>
      <c r="AF46" s="9">
        <f>N46+'01.07.2019'!AF46</f>
        <v>2394</v>
      </c>
      <c r="AG46" s="9">
        <f>O46+'01.07.2019'!AG46</f>
        <v>0</v>
      </c>
      <c r="AH46" s="9">
        <f>P46+'01.07.2019'!AH46</f>
        <v>0</v>
      </c>
      <c r="AI46" s="1">
        <f t="shared" si="5"/>
        <v>342</v>
      </c>
      <c r="AJ46" s="10">
        <f t="shared" si="6"/>
        <v>17.425222929936307</v>
      </c>
      <c r="AK46" s="10">
        <f t="shared" si="8"/>
        <v>66.660818713450297</v>
      </c>
    </row>
    <row r="47" spans="1:38" ht="30.75" customHeight="1" x14ac:dyDescent="0.25">
      <c r="A47" s="26" t="s">
        <v>88</v>
      </c>
      <c r="B47" s="25" t="s">
        <v>89</v>
      </c>
      <c r="C47" s="50">
        <f>'01.07.2019'!C47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M47+'01.07.2019'!AE47</f>
        <v>0</v>
      </c>
      <c r="AF47" s="9">
        <f>N47+'01.07.2019'!AF47</f>
        <v>0</v>
      </c>
      <c r="AG47" s="9">
        <f>O47+'01.07.2019'!AG47</f>
        <v>0</v>
      </c>
      <c r="AH47" s="9">
        <f>P47+'01.07.2019'!AH47</f>
        <v>0</v>
      </c>
      <c r="AI47" s="1">
        <f t="shared" si="5"/>
        <v>0</v>
      </c>
      <c r="AJ47" s="10">
        <f t="shared" si="6"/>
        <v>0</v>
      </c>
      <c r="AK47" s="10" t="e">
        <f t="shared" si="8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'01.07.2019'!C49</f>
        <v>98548</v>
      </c>
      <c r="D49" s="1">
        <f t="shared" si="0"/>
        <v>8212.3333333333339</v>
      </c>
      <c r="E49" s="36">
        <v>83903</v>
      </c>
      <c r="F49" s="36"/>
      <c r="G49" s="36"/>
      <c r="H49" s="36"/>
      <c r="I49" s="36"/>
      <c r="J49" s="39"/>
      <c r="K49" s="39"/>
      <c r="L49" s="39"/>
      <c r="M49" s="36">
        <v>10247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73656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M49+'01.07.2019'!AE49</f>
        <v>38787</v>
      </c>
      <c r="AF49" s="9">
        <f>N49+'01.07.2019'!AF49</f>
        <v>0</v>
      </c>
      <c r="AG49" s="9">
        <f>O49+'01.07.2019'!AG49</f>
        <v>0</v>
      </c>
      <c r="AH49" s="9">
        <f>P49+'01.07.2019'!AH49</f>
        <v>0</v>
      </c>
      <c r="AI49" s="1">
        <f t="shared" si="5"/>
        <v>5541</v>
      </c>
      <c r="AJ49" s="10">
        <f t="shared" si="6"/>
        <v>8.9689491415350897</v>
      </c>
      <c r="AK49" s="10">
        <f t="shared" si="8"/>
        <v>13.292907417433677</v>
      </c>
    </row>
    <row r="50" spans="1:37" ht="29.25" customHeight="1" x14ac:dyDescent="0.25">
      <c r="A50" s="25" t="s">
        <v>33</v>
      </c>
      <c r="B50" s="25" t="s">
        <v>43</v>
      </c>
      <c r="C50" s="50">
        <f>'01.07.2019'!C50</f>
        <v>2147</v>
      </c>
      <c r="D50" s="1">
        <f t="shared" si="0"/>
        <v>178.91666666666666</v>
      </c>
      <c r="E50" s="36">
        <v>3200</v>
      </c>
      <c r="F50" s="36"/>
      <c r="G50" s="36"/>
      <c r="H50" s="36"/>
      <c r="I50" s="36"/>
      <c r="J50" s="39"/>
      <c r="K50" s="39"/>
      <c r="L50" s="39"/>
      <c r="M50" s="36"/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3200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M50+'01.07.2019'!AE50</f>
        <v>0</v>
      </c>
      <c r="AF50" s="9">
        <f>N50+'01.07.2019'!AF50</f>
        <v>0</v>
      </c>
      <c r="AG50" s="9">
        <f>O50+'01.07.2019'!AG50</f>
        <v>0</v>
      </c>
      <c r="AH50" s="9">
        <f>P50+'01.07.2019'!AH50</f>
        <v>0</v>
      </c>
      <c r="AI50" s="1">
        <f t="shared" si="5"/>
        <v>0</v>
      </c>
      <c r="AJ50" s="10">
        <f t="shared" si="6"/>
        <v>17.885421518397767</v>
      </c>
      <c r="AK50" s="10" t="e">
        <f t="shared" si="8"/>
        <v>#DIV/0!</v>
      </c>
    </row>
    <row r="51" spans="1:37" ht="32.25" customHeight="1" x14ac:dyDescent="0.25">
      <c r="A51" s="25" t="s">
        <v>16</v>
      </c>
      <c r="B51" s="25" t="s">
        <v>31</v>
      </c>
      <c r="C51" s="50">
        <f>'01.07.2019'!C51</f>
        <v>189226</v>
      </c>
      <c r="D51" s="1">
        <f t="shared" si="0"/>
        <v>15768.833333333334</v>
      </c>
      <c r="E51" s="36">
        <v>189567</v>
      </c>
      <c r="F51" s="36"/>
      <c r="G51" s="36"/>
      <c r="H51" s="36"/>
      <c r="I51" s="36"/>
      <c r="J51" s="39"/>
      <c r="K51" s="39"/>
      <c r="L51" s="39"/>
      <c r="M51" s="36">
        <v>10015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179552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M51+'01.07.2019'!AE51</f>
        <v>42026</v>
      </c>
      <c r="AF51" s="9">
        <f>N51+'01.07.2019'!AF51</f>
        <v>0</v>
      </c>
      <c r="AG51" s="9">
        <f>O51+'01.07.2019'!AG51</f>
        <v>0</v>
      </c>
      <c r="AH51" s="9">
        <f>P51+'01.07.2019'!AH51</f>
        <v>0</v>
      </c>
      <c r="AI51" s="1">
        <f t="shared" si="5"/>
        <v>6004</v>
      </c>
      <c r="AJ51" s="10">
        <f t="shared" si="6"/>
        <v>11.386511367359665</v>
      </c>
      <c r="AK51" s="10">
        <f t="shared" si="8"/>
        <v>29.905396402398402</v>
      </c>
    </row>
    <row r="52" spans="1:37" ht="30.75" customHeight="1" x14ac:dyDescent="0.25">
      <c r="A52" s="28" t="s">
        <v>16</v>
      </c>
      <c r="B52" s="28" t="s">
        <v>32</v>
      </c>
      <c r="C52" s="50">
        <f>'01.07.2019'!C52</f>
        <v>3741</v>
      </c>
      <c r="D52" s="1">
        <f>C52/12</f>
        <v>311.75</v>
      </c>
      <c r="E52" s="36">
        <v>4200</v>
      </c>
      <c r="F52" s="36"/>
      <c r="G52" s="36"/>
      <c r="H52" s="36"/>
      <c r="I52" s="36"/>
      <c r="J52" s="39"/>
      <c r="K52" s="39"/>
      <c r="L52" s="39"/>
      <c r="M52" s="36">
        <v>48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4152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M52+'01.07.2019'!AE52</f>
        <v>1248</v>
      </c>
      <c r="AF52" s="9">
        <f>N52+'01.07.2019'!AF52</f>
        <v>0</v>
      </c>
      <c r="AG52" s="9">
        <f>O52+'01.07.2019'!AG52</f>
        <v>0</v>
      </c>
      <c r="AH52" s="9">
        <f>P52+'01.07.2019'!AH52</f>
        <v>0</v>
      </c>
      <c r="AI52" s="1">
        <f t="shared" si="5"/>
        <v>178</v>
      </c>
      <c r="AJ52" s="10">
        <f t="shared" si="6"/>
        <v>13.318364073777065</v>
      </c>
      <c r="AK52" s="10">
        <f t="shared" si="8"/>
        <v>23.325842696629213</v>
      </c>
    </row>
    <row r="53" spans="1:37" ht="15.75" customHeight="1" x14ac:dyDescent="0.3">
      <c r="A53" s="73" t="s">
        <v>118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6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iAI/HWjseekN2JewVMMLP4S4tKf6KHnW5f/yGptDV51/qVWRniMuHtfOiM3m0UAcMOvjpIJBnVcS2LOo6ULPgw==" saltValue="z59Zth2HVeKH9Tfqpgb7tQ==" spinCount="100000" sheet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  <mergeCell ref="A53:C53"/>
  </mergeCells>
  <pageMargins left="0.39370078740157483" right="0" top="0.39370078740157483" bottom="0.19685039370078741" header="0.15748031496062992" footer="0.15748031496062992"/>
  <pageSetup paperSize="9" scale="31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'01.07.2019'!Y6</xm:f>
            <x14:dxf/>
          </x14:cfRule>
          <xm:sqref>E6:G19 E49:G52 E21:G47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'01.07.2019'!AD6</xm:f>
            <x14:dxf/>
          </x14:cfRule>
          <xm:sqref>H6:H19 H49:H52 H21:H47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39" activePane="bottomRight" state="frozen"/>
      <selection activeCell="A54" sqref="A54:AK54"/>
      <selection pane="topRight" activeCell="A54" sqref="A54:AK54"/>
      <selection pane="bottomLeft" activeCell="A54" sqref="A54:AK54"/>
      <selection pane="bottomRight" activeCell="M11" sqref="M11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43709</v>
      </c>
      <c r="H1" s="21"/>
      <c r="I1" s="16"/>
      <c r="J1" s="16"/>
      <c r="K1" s="16"/>
      <c r="L1" s="21"/>
      <c r="M1" s="16"/>
      <c r="N1" s="16"/>
      <c r="O1" s="16"/>
      <c r="P1" s="21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1"/>
      <c r="AE1" s="29"/>
      <c r="AF1" s="29"/>
      <c r="AG1" s="29"/>
      <c r="AH1" s="29"/>
      <c r="AI1" s="29"/>
      <c r="AJ1" s="29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0">
        <f>'01.08.2019'!C6</f>
        <v>113918</v>
      </c>
      <c r="D6" s="1">
        <f>C6/12</f>
        <v>9493.1666666666661</v>
      </c>
      <c r="E6" s="36">
        <v>120174</v>
      </c>
      <c r="F6" s="36"/>
      <c r="G6" s="36"/>
      <c r="H6" s="36"/>
      <c r="I6" s="36"/>
      <c r="J6" s="40"/>
      <c r="K6" s="36"/>
      <c r="L6" s="36"/>
      <c r="M6" s="36">
        <v>6869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113305</v>
      </c>
      <c r="Z6" s="9">
        <f>(F6+J6)-N6</f>
        <v>0</v>
      </c>
      <c r="AA6" s="9">
        <f>(G6+K6+U6+W6)-O6-R6-X6</f>
        <v>0</v>
      </c>
      <c r="AB6" s="36">
        <v>4244</v>
      </c>
      <c r="AC6" s="38">
        <v>43890</v>
      </c>
      <c r="AD6" s="9">
        <f>(H6+L6+V6+X6)-S6-P6-W6</f>
        <v>0</v>
      </c>
      <c r="AE6" s="9">
        <f>M6+'01.08.2019'!AE6</f>
        <v>58840</v>
      </c>
      <c r="AF6" s="9">
        <f>N6+'01.08.2019'!AF6</f>
        <v>0</v>
      </c>
      <c r="AG6" s="9">
        <f>O6+'01.08.2019'!AG6</f>
        <v>0</v>
      </c>
      <c r="AH6" s="9">
        <f>P6+'01.08.2019'!AH6</f>
        <v>0</v>
      </c>
      <c r="AI6" s="1">
        <f>ROUND((AE6+AF6+AG6)/$AL$3,0)</f>
        <v>7355</v>
      </c>
      <c r="AJ6" s="10">
        <f>(Y6+Z6+AA6)/D6</f>
        <v>11.935427237135483</v>
      </c>
      <c r="AK6" s="10">
        <f>(Y6+Z6+AA6)/AI6</f>
        <v>15.405166553365058</v>
      </c>
    </row>
    <row r="7" spans="1:38" ht="25.5" customHeight="1" x14ac:dyDescent="0.25">
      <c r="A7" s="25" t="s">
        <v>2</v>
      </c>
      <c r="B7" s="25" t="s">
        <v>35</v>
      </c>
      <c r="C7" s="50">
        <f>'01.08.2019'!C7</f>
        <v>990944</v>
      </c>
      <c r="D7" s="1">
        <f t="shared" ref="D7:D52" si="0">C7/12</f>
        <v>82578.666666666672</v>
      </c>
      <c r="E7" s="36">
        <v>1781211</v>
      </c>
      <c r="F7" s="36"/>
      <c r="G7" s="36"/>
      <c r="H7" s="36"/>
      <c r="I7" s="36"/>
      <c r="J7" s="36"/>
      <c r="K7" s="36"/>
      <c r="L7" s="36"/>
      <c r="M7" s="36">
        <v>29230</v>
      </c>
      <c r="N7" s="36"/>
      <c r="O7" s="36"/>
      <c r="P7" s="36"/>
      <c r="Q7" s="36">
        <v>110000</v>
      </c>
      <c r="R7" s="36"/>
      <c r="S7" s="36"/>
      <c r="T7" s="36"/>
      <c r="U7" s="36"/>
      <c r="V7" s="36"/>
      <c r="W7" s="36"/>
      <c r="X7" s="36"/>
      <c r="Y7" s="9">
        <f t="shared" ref="Y7:Y52" si="1">(E7+I7+T7)-M7-Q7</f>
        <v>1641981</v>
      </c>
      <c r="Z7" s="9">
        <f t="shared" ref="Z7:Z52" si="2">(F7+J7)-N7</f>
        <v>0</v>
      </c>
      <c r="AA7" s="9">
        <f t="shared" ref="AA7:AA52" si="3">(G7+K7+U7+W7)-O7-R7-X7</f>
        <v>0</v>
      </c>
      <c r="AB7" s="36">
        <v>8749</v>
      </c>
      <c r="AC7" s="38">
        <v>43890</v>
      </c>
      <c r="AD7" s="9">
        <f t="shared" ref="AD7:AD52" si="4">(H7+L7+V7+X7)-S7-P7-W7</f>
        <v>0</v>
      </c>
      <c r="AE7" s="9">
        <f>M7+'01.08.2019'!AE7</f>
        <v>182192</v>
      </c>
      <c r="AF7" s="9">
        <f>N7+'01.08.2019'!AF7</f>
        <v>0</v>
      </c>
      <c r="AG7" s="9">
        <f>O7+'01.08.2019'!AG7</f>
        <v>0</v>
      </c>
      <c r="AH7" s="9">
        <f>P7+'01.08.2019'!AH7</f>
        <v>0</v>
      </c>
      <c r="AI7" s="1">
        <f t="shared" ref="AI7:AI52" si="5">ROUND((AE7+AF7+AG7)/$AL$3,0)</f>
        <v>22774</v>
      </c>
      <c r="AJ7" s="10">
        <f t="shared" ref="AJ7:AJ52" si="6">(Y7+Z7+AA7)/D7</f>
        <v>19.883840055542997</v>
      </c>
      <c r="AK7" s="10">
        <f t="shared" ref="AK7:AK52" si="7">(Y7+Z7+AA7)/AI7</f>
        <v>72.098928602792654</v>
      </c>
    </row>
    <row r="8" spans="1:38" ht="29.25" customHeight="1" x14ac:dyDescent="0.25">
      <c r="A8" s="25" t="s">
        <v>2</v>
      </c>
      <c r="B8" s="25" t="s">
        <v>40</v>
      </c>
      <c r="C8" s="50">
        <f>'01.08.2019'!C8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M8+'01.08.2019'!AE8</f>
        <v>0</v>
      </c>
      <c r="AF8" s="9">
        <f>N8+'01.08.2019'!AF8</f>
        <v>0</v>
      </c>
      <c r="AG8" s="9">
        <f>O8+'01.08.2019'!AG8</f>
        <v>0</v>
      </c>
      <c r="AH8" s="9">
        <f>P8+'01.08.2019'!AH8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0">
        <f>'01.08.2019'!C9</f>
        <v>1266</v>
      </c>
      <c r="D9" s="1">
        <f t="shared" si="0"/>
        <v>105.5</v>
      </c>
      <c r="E9" s="36">
        <v>2328</v>
      </c>
      <c r="F9" s="36"/>
      <c r="G9" s="36"/>
      <c r="H9" s="36"/>
      <c r="I9" s="36"/>
      <c r="J9" s="36"/>
      <c r="K9" s="36"/>
      <c r="L9" s="36"/>
      <c r="M9" s="36">
        <v>12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2316</v>
      </c>
      <c r="Z9" s="9">
        <f t="shared" si="2"/>
        <v>0</v>
      </c>
      <c r="AA9" s="9">
        <f t="shared" si="3"/>
        <v>0</v>
      </c>
      <c r="AB9" s="36">
        <v>2316</v>
      </c>
      <c r="AC9" s="38">
        <v>43891</v>
      </c>
      <c r="AD9" s="9">
        <f t="shared" si="4"/>
        <v>0</v>
      </c>
      <c r="AE9" s="9">
        <f>M9+'01.08.2019'!AE9</f>
        <v>204</v>
      </c>
      <c r="AF9" s="9">
        <f>N9+'01.08.2019'!AF9</f>
        <v>0</v>
      </c>
      <c r="AG9" s="9">
        <f>O9+'01.08.2019'!AG9</f>
        <v>0</v>
      </c>
      <c r="AH9" s="9">
        <f>P9+'01.08.2019'!AH9</f>
        <v>0</v>
      </c>
      <c r="AI9" s="1">
        <f t="shared" si="5"/>
        <v>26</v>
      </c>
      <c r="AJ9" s="10">
        <f t="shared" si="6"/>
        <v>21.952606635071088</v>
      </c>
      <c r="AK9" s="10">
        <f t="shared" si="7"/>
        <v>89.07692307692308</v>
      </c>
    </row>
    <row r="10" spans="1:38" ht="31.5" customHeight="1" x14ac:dyDescent="0.25">
      <c r="A10" s="25" t="s">
        <v>3</v>
      </c>
      <c r="B10" s="25" t="s">
        <v>36</v>
      </c>
      <c r="C10" s="50">
        <f>'01.08.2019'!C10</f>
        <v>288010</v>
      </c>
      <c r="D10" s="1">
        <f t="shared" si="0"/>
        <v>24000.833333333332</v>
      </c>
      <c r="E10" s="36">
        <v>168460</v>
      </c>
      <c r="F10" s="36"/>
      <c r="G10" s="36"/>
      <c r="H10" s="36"/>
      <c r="I10" s="36"/>
      <c r="J10" s="36"/>
      <c r="K10" s="36"/>
      <c r="L10" s="36"/>
      <c r="M10" s="36">
        <v>13127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155333</v>
      </c>
      <c r="Z10" s="9">
        <f t="shared" si="2"/>
        <v>0</v>
      </c>
      <c r="AA10" s="9">
        <f t="shared" si="3"/>
        <v>0</v>
      </c>
      <c r="AB10" s="37" t="s">
        <v>131</v>
      </c>
      <c r="AC10" s="49" t="s">
        <v>126</v>
      </c>
      <c r="AD10" s="9">
        <f t="shared" si="4"/>
        <v>0</v>
      </c>
      <c r="AE10" s="9">
        <f>M10+'01.08.2019'!AE10</f>
        <v>197637</v>
      </c>
      <c r="AF10" s="9">
        <f>N10+'01.08.2019'!AF10</f>
        <v>0</v>
      </c>
      <c r="AG10" s="9">
        <f>O10+'01.08.2019'!AG10</f>
        <v>0</v>
      </c>
      <c r="AH10" s="9">
        <f>P10+'01.08.2019'!AH10</f>
        <v>0</v>
      </c>
      <c r="AI10" s="1">
        <f t="shared" si="5"/>
        <v>24705</v>
      </c>
      <c r="AJ10" s="10">
        <f t="shared" si="6"/>
        <v>6.4719836116801499</v>
      </c>
      <c r="AK10" s="10">
        <f t="shared" si="7"/>
        <v>6.2875126492612834</v>
      </c>
    </row>
    <row r="11" spans="1:38" ht="24.75" customHeight="1" x14ac:dyDescent="0.25">
      <c r="A11" s="25" t="s">
        <v>3</v>
      </c>
      <c r="B11" s="25" t="s">
        <v>57</v>
      </c>
      <c r="C11" s="50">
        <f>'01.08.2019'!C11</f>
        <v>1260</v>
      </c>
      <c r="D11" s="1">
        <f t="shared" si="0"/>
        <v>105</v>
      </c>
      <c r="E11" s="36">
        <v>2455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2455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M11+'01.08.2019'!AE11</f>
        <v>0</v>
      </c>
      <c r="AF11" s="9">
        <f>N11+'01.08.2019'!AF11</f>
        <v>0</v>
      </c>
      <c r="AG11" s="9">
        <f>O11+'01.08.2019'!AG11</f>
        <v>0</v>
      </c>
      <c r="AH11" s="9">
        <f>P11+'01.08.2019'!AH11</f>
        <v>0</v>
      </c>
      <c r="AI11" s="1">
        <f t="shared" si="5"/>
        <v>0</v>
      </c>
      <c r="AJ11" s="10">
        <f t="shared" si="6"/>
        <v>23.38095238095238</v>
      </c>
      <c r="AK11" s="10" t="e">
        <f t="shared" si="7"/>
        <v>#DIV/0!</v>
      </c>
    </row>
    <row r="12" spans="1:38" ht="24.75" customHeight="1" x14ac:dyDescent="0.25">
      <c r="A12" s="25" t="s">
        <v>84</v>
      </c>
      <c r="B12" s="25" t="s">
        <v>36</v>
      </c>
      <c r="C12" s="50">
        <f>'01.08.2019'!C12</f>
        <v>2493</v>
      </c>
      <c r="D12" s="1">
        <f t="shared" si="0"/>
        <v>207.75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M12+'01.08.2019'!AE12</f>
        <v>0</v>
      </c>
      <c r="AF12" s="9">
        <f>N12+'01.08.2019'!AF12</f>
        <v>0</v>
      </c>
      <c r="AG12" s="9">
        <f>O12+'01.08.2019'!AG12</f>
        <v>0</v>
      </c>
      <c r="AH12" s="9">
        <f>P12+'01.08.2019'!AH12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0">
        <f>'01.08.2019'!C13</f>
        <v>1963</v>
      </c>
      <c r="D13" s="1">
        <f t="shared" si="0"/>
        <v>163.58333333333334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M13+'01.08.2019'!AE13</f>
        <v>7</v>
      </c>
      <c r="AF13" s="9">
        <f>N13+'01.08.2019'!AF13</f>
        <v>0</v>
      </c>
      <c r="AG13" s="9">
        <f>O13+'01.08.2019'!AG13</f>
        <v>0</v>
      </c>
      <c r="AH13" s="9">
        <f>P13+'01.08.2019'!AH13</f>
        <v>0</v>
      </c>
      <c r="AI13" s="1">
        <f t="shared" si="5"/>
        <v>1</v>
      </c>
      <c r="AJ13" s="10">
        <f t="shared" si="6"/>
        <v>7.3357106469689244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0">
        <f>'01.08.2019'!C14</f>
        <v>412907</v>
      </c>
      <c r="D14" s="1">
        <f t="shared" si="0"/>
        <v>34408.916666666664</v>
      </c>
      <c r="E14" s="36">
        <v>98299</v>
      </c>
      <c r="F14" s="36"/>
      <c r="G14" s="36"/>
      <c r="H14" s="36"/>
      <c r="I14" s="36">
        <v>58800</v>
      </c>
      <c r="J14" s="36"/>
      <c r="K14" s="36"/>
      <c r="L14" s="36"/>
      <c r="M14" s="36">
        <v>18373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138726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M14+'01.08.2019'!AE14</f>
        <v>220553</v>
      </c>
      <c r="AF14" s="9">
        <f>N14+'01.08.2019'!AF14</f>
        <v>0</v>
      </c>
      <c r="AG14" s="9">
        <f>O14+'01.08.2019'!AG14</f>
        <v>0</v>
      </c>
      <c r="AH14" s="9">
        <f>P14+'01.08.2019'!AH14</f>
        <v>0</v>
      </c>
      <c r="AI14" s="1">
        <f t="shared" si="5"/>
        <v>27569</v>
      </c>
      <c r="AJ14" s="10">
        <f t="shared" si="6"/>
        <v>4.0316875228562363</v>
      </c>
      <c r="AK14" s="10">
        <f t="shared" si="7"/>
        <v>5.0319561826689396</v>
      </c>
    </row>
    <row r="15" spans="1:38" ht="31.5" customHeight="1" x14ac:dyDescent="0.25">
      <c r="A15" s="25" t="s">
        <v>19</v>
      </c>
      <c r="B15" s="25" t="s">
        <v>24</v>
      </c>
      <c r="C15" s="50">
        <f>'01.08.2019'!C15</f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M15+'01.08.2019'!AE15</f>
        <v>0</v>
      </c>
      <c r="AF15" s="9">
        <f>N15+'01.08.2019'!AF15</f>
        <v>0</v>
      </c>
      <c r="AG15" s="9">
        <f>O15+'01.08.2019'!AG15</f>
        <v>0</v>
      </c>
      <c r="AH15" s="9">
        <f>P15+'01.08.2019'!AH15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0">
        <f>'01.08.2019'!C16</f>
        <v>7492</v>
      </c>
      <c r="D16" s="1">
        <f t="shared" si="0"/>
        <v>624.33333333333337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M16+'01.08.2019'!AE16</f>
        <v>0</v>
      </c>
      <c r="AF16" s="9">
        <f>N16+'01.08.2019'!AF16</f>
        <v>0</v>
      </c>
      <c r="AG16" s="9">
        <f>O16+'01.08.2019'!AG16</f>
        <v>0</v>
      </c>
      <c r="AH16" s="9">
        <f>P16+'01.08.2019'!AH16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0">
        <f>'01.08.2019'!C17</f>
        <v>213593</v>
      </c>
      <c r="D17" s="1">
        <f t="shared" si="0"/>
        <v>17799.416666666668</v>
      </c>
      <c r="E17" s="36">
        <v>270881</v>
      </c>
      <c r="F17" s="36"/>
      <c r="G17" s="36"/>
      <c r="H17" s="36"/>
      <c r="I17" s="36"/>
      <c r="J17" s="36"/>
      <c r="K17" s="36"/>
      <c r="L17" s="36"/>
      <c r="M17" s="36">
        <v>6384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264497</v>
      </c>
      <c r="Z17" s="9">
        <f t="shared" si="2"/>
        <v>0</v>
      </c>
      <c r="AA17" s="9">
        <f t="shared" si="3"/>
        <v>0</v>
      </c>
      <c r="AB17" s="36">
        <v>9801</v>
      </c>
      <c r="AC17" s="38">
        <v>43952</v>
      </c>
      <c r="AD17" s="9">
        <f t="shared" si="4"/>
        <v>0</v>
      </c>
      <c r="AE17" s="9">
        <f>M17+'01.08.2019'!AE17</f>
        <v>92250</v>
      </c>
      <c r="AF17" s="9">
        <f>N17+'01.08.2019'!AF17</f>
        <v>0</v>
      </c>
      <c r="AG17" s="9">
        <f>O17+'01.08.2019'!AG17</f>
        <v>0</v>
      </c>
      <c r="AH17" s="9">
        <f>P17+'01.08.2019'!AH17</f>
        <v>0</v>
      </c>
      <c r="AI17" s="1">
        <f t="shared" si="5"/>
        <v>11531</v>
      </c>
      <c r="AJ17" s="10">
        <f t="shared" si="6"/>
        <v>14.859869003197669</v>
      </c>
      <c r="AK17" s="10">
        <f t="shared" si="7"/>
        <v>22.937906512878328</v>
      </c>
    </row>
    <row r="18" spans="1:37" ht="27.75" customHeight="1" x14ac:dyDescent="0.25">
      <c r="A18" s="25" t="s">
        <v>5</v>
      </c>
      <c r="B18" s="25" t="s">
        <v>27</v>
      </c>
      <c r="C18" s="50">
        <f>'01.08.2019'!C18</f>
        <v>2147</v>
      </c>
      <c r="D18" s="1">
        <f t="shared" si="0"/>
        <v>178.91666666666666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M18+'01.08.2019'!AE18</f>
        <v>0</v>
      </c>
      <c r="AF18" s="9">
        <f>N18+'01.08.2019'!AF18</f>
        <v>0</v>
      </c>
      <c r="AG18" s="9">
        <f>O18+'01.08.2019'!AG18</f>
        <v>0</v>
      </c>
      <c r="AH18" s="9">
        <f>P18+'01.08.2019'!AH18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0">
        <f>'01.08.2019'!C19</f>
        <v>1266</v>
      </c>
      <c r="D19" s="1">
        <f t="shared" si="0"/>
        <v>105.5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M19+'01.08.2019'!AE19</f>
        <v>0</v>
      </c>
      <c r="AF19" s="9">
        <f>N19+'01.08.2019'!AF19</f>
        <v>0</v>
      </c>
      <c r="AG19" s="9">
        <f>O19+'01.08.2019'!AG19</f>
        <v>0</v>
      </c>
      <c r="AH19" s="9">
        <f>P19+'01.08.2019'!AH19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0">
        <f>'01.08.2019'!C21</f>
        <v>11223</v>
      </c>
      <c r="D21" s="1">
        <f t="shared" si="0"/>
        <v>935.25</v>
      </c>
      <c r="E21" s="36">
        <v>907</v>
      </c>
      <c r="F21" s="36"/>
      <c r="G21" s="36"/>
      <c r="H21" s="36"/>
      <c r="I21" s="36"/>
      <c r="J21" s="36"/>
      <c r="K21" s="36"/>
      <c r="L21" s="36"/>
      <c r="M21" s="36">
        <v>433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474</v>
      </c>
      <c r="Z21" s="9">
        <f t="shared" si="2"/>
        <v>0</v>
      </c>
      <c r="AA21" s="9">
        <f t="shared" si="3"/>
        <v>0</v>
      </c>
      <c r="AB21" s="36">
        <v>474</v>
      </c>
      <c r="AC21" s="38">
        <v>43830</v>
      </c>
      <c r="AD21" s="9">
        <f t="shared" si="4"/>
        <v>0</v>
      </c>
      <c r="AE21" s="9">
        <f>M21+'01.08.2019'!AE21</f>
        <v>8704</v>
      </c>
      <c r="AF21" s="9">
        <f>N21+'01.08.2019'!AF21</f>
        <v>0</v>
      </c>
      <c r="AG21" s="9">
        <f>O21+'01.08.2019'!AG21</f>
        <v>0</v>
      </c>
      <c r="AH21" s="9">
        <f>P21+'01.08.2019'!AH21</f>
        <v>0</v>
      </c>
      <c r="AI21" s="1">
        <f t="shared" si="5"/>
        <v>1088</v>
      </c>
      <c r="AJ21" s="10">
        <f t="shared" si="6"/>
        <v>0.50681635926222934</v>
      </c>
      <c r="AK21" s="10">
        <f t="shared" si="7"/>
        <v>0.43566176470588236</v>
      </c>
    </row>
    <row r="22" spans="1:37" ht="33" customHeight="1" x14ac:dyDescent="0.25">
      <c r="A22" s="25" t="s">
        <v>91</v>
      </c>
      <c r="B22" s="25" t="s">
        <v>39</v>
      </c>
      <c r="C22" s="50">
        <f>'01.08.2019'!C22</f>
        <v>0</v>
      </c>
      <c r="D22" s="1">
        <f t="shared" si="0"/>
        <v>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M22+'01.08.2019'!AE22</f>
        <v>0</v>
      </c>
      <c r="AF22" s="9">
        <f>N22+'01.08.2019'!AF22</f>
        <v>0</v>
      </c>
      <c r="AG22" s="9">
        <f>O22+'01.08.2019'!AG22</f>
        <v>0</v>
      </c>
      <c r="AH22" s="9">
        <f>P22+'01.08.2019'!AH22</f>
        <v>0</v>
      </c>
      <c r="AI22" s="1">
        <f t="shared" si="5"/>
        <v>0</v>
      </c>
      <c r="AJ22" s="10" t="e">
        <f t="shared" si="6"/>
        <v>#DIV/0!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0">
        <f>'01.08.2019'!C23</f>
        <v>230063</v>
      </c>
      <c r="D23" s="1">
        <f t="shared" si="0"/>
        <v>19171.916666666668</v>
      </c>
      <c r="E23" s="36">
        <v>133916</v>
      </c>
      <c r="F23" s="36"/>
      <c r="G23" s="36">
        <v>94338</v>
      </c>
      <c r="H23" s="36"/>
      <c r="I23" s="36"/>
      <c r="J23" s="36"/>
      <c r="K23" s="36"/>
      <c r="L23" s="36"/>
      <c r="M23" s="36">
        <v>51</v>
      </c>
      <c r="N23" s="36"/>
      <c r="O23" s="36">
        <v>13925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133865</v>
      </c>
      <c r="Z23" s="9">
        <f t="shared" si="2"/>
        <v>0</v>
      </c>
      <c r="AA23" s="9">
        <f t="shared" si="3"/>
        <v>80413</v>
      </c>
      <c r="AB23" s="36">
        <v>754</v>
      </c>
      <c r="AC23" s="38">
        <v>43861</v>
      </c>
      <c r="AD23" s="9">
        <f t="shared" si="4"/>
        <v>0</v>
      </c>
      <c r="AE23" s="9">
        <f>M23+'01.08.2019'!AE23</f>
        <v>9619</v>
      </c>
      <c r="AF23" s="9">
        <f>N23+'01.08.2019'!AF23</f>
        <v>0</v>
      </c>
      <c r="AG23" s="9">
        <f>O23+'01.08.2019'!AG23</f>
        <v>117792</v>
      </c>
      <c r="AH23" s="9">
        <f>P23+'01.08.2019'!AH23</f>
        <v>2004</v>
      </c>
      <c r="AI23" s="1">
        <f t="shared" si="5"/>
        <v>15926</v>
      </c>
      <c r="AJ23" s="10">
        <f t="shared" si="6"/>
        <v>11.176660306090071</v>
      </c>
      <c r="AK23" s="10">
        <f t="shared" si="7"/>
        <v>13.454602536732388</v>
      </c>
    </row>
    <row r="24" spans="1:37" ht="31.5" customHeight="1" x14ac:dyDescent="0.25">
      <c r="A24" s="25" t="s">
        <v>85</v>
      </c>
      <c r="B24" s="25" t="s">
        <v>86</v>
      </c>
      <c r="C24" s="50">
        <f>'01.08.2019'!C24</f>
        <v>5619</v>
      </c>
      <c r="D24" s="1">
        <f t="shared" si="0"/>
        <v>468.25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M24+'01.08.2019'!AE24</f>
        <v>0</v>
      </c>
      <c r="AF24" s="9">
        <f>N24+'01.08.2019'!AF24</f>
        <v>0</v>
      </c>
      <c r="AG24" s="9">
        <f>O24+'01.08.2019'!AG24</f>
        <v>0</v>
      </c>
      <c r="AH24" s="9">
        <f>P24+'01.08.2019'!AH24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0">
        <f>'01.08.2019'!C25</f>
        <v>23775</v>
      </c>
      <c r="D25" s="1">
        <f t="shared" si="0"/>
        <v>1981.25</v>
      </c>
      <c r="E25" s="36">
        <v>5946</v>
      </c>
      <c r="F25" s="36"/>
      <c r="G25" s="36"/>
      <c r="H25" s="36"/>
      <c r="I25" s="36"/>
      <c r="J25" s="36"/>
      <c r="K25" s="36"/>
      <c r="L25" s="36"/>
      <c r="M25" s="36">
        <v>2886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3060</v>
      </c>
      <c r="Z25" s="9">
        <f t="shared" si="2"/>
        <v>0</v>
      </c>
      <c r="AA25" s="9">
        <f t="shared" si="3"/>
        <v>0</v>
      </c>
      <c r="AB25" s="36"/>
      <c r="AC25" s="38"/>
      <c r="AD25" s="9">
        <f t="shared" si="4"/>
        <v>0</v>
      </c>
      <c r="AE25" s="9">
        <f>M25+'01.08.2019'!AE25</f>
        <v>69824</v>
      </c>
      <c r="AF25" s="9">
        <f>N25+'01.08.2019'!AF25</f>
        <v>0</v>
      </c>
      <c r="AG25" s="9">
        <f>O25+'01.08.2019'!AG25</f>
        <v>0</v>
      </c>
      <c r="AH25" s="9">
        <f>P25+'01.08.2019'!AH25</f>
        <v>650</v>
      </c>
      <c r="AI25" s="1">
        <f t="shared" si="5"/>
        <v>8728</v>
      </c>
      <c r="AJ25" s="10">
        <f t="shared" si="6"/>
        <v>1.5444794952681389</v>
      </c>
      <c r="AK25" s="10">
        <f t="shared" si="7"/>
        <v>0.35059578368469296</v>
      </c>
    </row>
    <row r="26" spans="1:37" ht="27.75" customHeight="1" x14ac:dyDescent="0.25">
      <c r="A26" s="25" t="s">
        <v>8</v>
      </c>
      <c r="B26" s="25" t="s">
        <v>37</v>
      </c>
      <c r="C26" s="50">
        <f>'01.08.2019'!C26</f>
        <v>55475</v>
      </c>
      <c r="D26" s="1">
        <f t="shared" si="0"/>
        <v>4622.916666666667</v>
      </c>
      <c r="E26" s="36">
        <v>12614</v>
      </c>
      <c r="F26" s="36"/>
      <c r="G26" s="36"/>
      <c r="H26" s="36"/>
      <c r="I26" s="36"/>
      <c r="J26" s="36"/>
      <c r="K26" s="36"/>
      <c r="L26" s="36"/>
      <c r="M26" s="36">
        <v>8313</v>
      </c>
      <c r="N26" s="36"/>
      <c r="O26" s="36"/>
      <c r="P26" s="36"/>
      <c r="Q26" s="36"/>
      <c r="R26" s="36"/>
      <c r="S26" s="36"/>
      <c r="T26" s="36">
        <v>20000</v>
      </c>
      <c r="U26" s="36"/>
      <c r="V26" s="36"/>
      <c r="W26" s="36"/>
      <c r="X26" s="36"/>
      <c r="Y26" s="9">
        <f t="shared" si="1"/>
        <v>24301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M26+'01.08.2019'!AE26</f>
        <v>62398</v>
      </c>
      <c r="AF26" s="9">
        <f>N26+'01.08.2019'!AF26</f>
        <v>0</v>
      </c>
      <c r="AG26" s="9">
        <f>O26+'01.08.2019'!AG26</f>
        <v>0</v>
      </c>
      <c r="AH26" s="9">
        <f>P26+'01.08.2019'!AH26</f>
        <v>0</v>
      </c>
      <c r="AI26" s="1">
        <f t="shared" si="5"/>
        <v>7800</v>
      </c>
      <c r="AJ26" s="10">
        <f t="shared" si="6"/>
        <v>5.2566381252816576</v>
      </c>
      <c r="AK26" s="10">
        <f t="shared" si="7"/>
        <v>3.1155128205128206</v>
      </c>
    </row>
    <row r="27" spans="1:37" ht="27.75" customHeight="1" x14ac:dyDescent="0.25">
      <c r="A27" s="25" t="s">
        <v>8</v>
      </c>
      <c r="B27" s="25" t="s">
        <v>27</v>
      </c>
      <c r="C27" s="50">
        <f>'01.08.2019'!C27</f>
        <v>0</v>
      </c>
      <c r="D27" s="1">
        <f t="shared" si="0"/>
        <v>0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M27+'01.08.2019'!AE27</f>
        <v>0</v>
      </c>
      <c r="AF27" s="9">
        <f>N27+'01.08.2019'!AF27</f>
        <v>0</v>
      </c>
      <c r="AG27" s="9">
        <f>O27+'01.08.2019'!AG27</f>
        <v>0</v>
      </c>
      <c r="AH27" s="9">
        <f>P27+'01.08.2019'!AH27</f>
        <v>0</v>
      </c>
      <c r="AI27" s="1">
        <f t="shared" si="5"/>
        <v>0</v>
      </c>
      <c r="AJ27" s="10" t="e">
        <f t="shared" si="6"/>
        <v>#DIV/0!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0">
        <f>'01.08.2019'!C28</f>
        <v>168</v>
      </c>
      <c r="D28" s="1">
        <f t="shared" si="0"/>
        <v>14</v>
      </c>
      <c r="E28" s="36">
        <v>57</v>
      </c>
      <c r="F28" s="36"/>
      <c r="G28" s="36"/>
      <c r="H28" s="36"/>
      <c r="I28" s="36"/>
      <c r="J28" s="36"/>
      <c r="K28" s="36"/>
      <c r="L28" s="36"/>
      <c r="M28" s="36">
        <v>5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52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M28+'01.08.2019'!AE28</f>
        <v>125</v>
      </c>
      <c r="AF28" s="9">
        <f>N28+'01.08.2019'!AF28</f>
        <v>0</v>
      </c>
      <c r="AG28" s="9">
        <f>O28+'01.08.2019'!AG28</f>
        <v>0</v>
      </c>
      <c r="AH28" s="9">
        <f>P28+'01.08.2019'!AH28</f>
        <v>0</v>
      </c>
      <c r="AI28" s="1">
        <f t="shared" si="5"/>
        <v>16</v>
      </c>
      <c r="AJ28" s="10">
        <f t="shared" si="6"/>
        <v>3.7142857142857144</v>
      </c>
      <c r="AK28" s="10">
        <f t="shared" si="7"/>
        <v>3.25</v>
      </c>
    </row>
    <row r="29" spans="1:37" ht="27.75" customHeight="1" x14ac:dyDescent="0.25">
      <c r="A29" s="25" t="s">
        <v>9</v>
      </c>
      <c r="B29" s="25" t="s">
        <v>24</v>
      </c>
      <c r="C29" s="50">
        <f>'01.08.2019'!C29</f>
        <v>32897</v>
      </c>
      <c r="D29" s="1">
        <f t="shared" si="0"/>
        <v>2741.4166666666665</v>
      </c>
      <c r="E29" s="36">
        <v>31729</v>
      </c>
      <c r="F29" s="36"/>
      <c r="G29" s="36"/>
      <c r="H29" s="36"/>
      <c r="I29" s="36"/>
      <c r="J29" s="36"/>
      <c r="K29" s="36"/>
      <c r="L29" s="36"/>
      <c r="M29" s="36">
        <v>1656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30073</v>
      </c>
      <c r="Z29" s="9">
        <f t="shared" si="2"/>
        <v>0</v>
      </c>
      <c r="AA29" s="9">
        <f t="shared" si="3"/>
        <v>0</v>
      </c>
      <c r="AB29" s="36"/>
      <c r="AC29" s="38"/>
      <c r="AD29" s="9">
        <f t="shared" si="4"/>
        <v>0</v>
      </c>
      <c r="AE29" s="9">
        <f>M29+'01.08.2019'!AE29</f>
        <v>9017</v>
      </c>
      <c r="AF29" s="9">
        <f>N29+'01.08.2019'!AF29</f>
        <v>0</v>
      </c>
      <c r="AG29" s="9">
        <f>O29+'01.08.2019'!AG29</f>
        <v>1509</v>
      </c>
      <c r="AH29" s="9">
        <f>P29+'01.08.2019'!AH29</f>
        <v>163</v>
      </c>
      <c r="AI29" s="1">
        <f t="shared" si="5"/>
        <v>1316</v>
      </c>
      <c r="AJ29" s="10">
        <f t="shared" si="6"/>
        <v>10.969875672553728</v>
      </c>
      <c r="AK29" s="10">
        <f t="shared" si="7"/>
        <v>22.851823708206688</v>
      </c>
    </row>
    <row r="30" spans="1:37" ht="27.75" customHeight="1" x14ac:dyDescent="0.25">
      <c r="A30" s="25" t="s">
        <v>9</v>
      </c>
      <c r="B30" s="25" t="s">
        <v>27</v>
      </c>
      <c r="C30" s="50">
        <f>'01.08.2019'!C30</f>
        <v>1873</v>
      </c>
      <c r="D30" s="1">
        <f t="shared" si="0"/>
        <v>156.08333333333334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M30+'01.08.2019'!AE30</f>
        <v>0</v>
      </c>
      <c r="AF30" s="9">
        <f>N30+'01.08.2019'!AF30</f>
        <v>0</v>
      </c>
      <c r="AG30" s="9">
        <f>O30+'01.08.2019'!AG30</f>
        <v>0</v>
      </c>
      <c r="AH30" s="9">
        <f>P30+'01.08.2019'!AH30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0">
        <f>'01.08.2019'!C31</f>
        <v>137</v>
      </c>
      <c r="D31" s="1">
        <f t="shared" si="0"/>
        <v>11.416666666666666</v>
      </c>
      <c r="E31" s="36">
        <v>94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M31+'01.08.2019'!AE31</f>
        <v>16</v>
      </c>
      <c r="AF31" s="9">
        <f>N31+'01.08.2019'!AF31</f>
        <v>0</v>
      </c>
      <c r="AG31" s="9">
        <f>O31+'01.08.2019'!AG31</f>
        <v>0</v>
      </c>
      <c r="AH31" s="9">
        <f>P31+'01.08.2019'!AH31</f>
        <v>0</v>
      </c>
      <c r="AI31" s="1">
        <f t="shared" si="5"/>
        <v>2</v>
      </c>
      <c r="AJ31" s="10">
        <f t="shared" si="6"/>
        <v>8.2335766423357661</v>
      </c>
      <c r="AK31" s="10">
        <f t="shared" si="7"/>
        <v>47</v>
      </c>
    </row>
    <row r="32" spans="1:37" ht="36.75" customHeight="1" x14ac:dyDescent="0.25">
      <c r="A32" s="25" t="s">
        <v>59</v>
      </c>
      <c r="B32" s="25" t="s">
        <v>60</v>
      </c>
      <c r="C32" s="50">
        <f>'01.08.2019'!C32</f>
        <v>137</v>
      </c>
      <c r="D32" s="1">
        <f t="shared" si="0"/>
        <v>11.416666666666666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M32+'01.08.2019'!AE32</f>
        <v>17</v>
      </c>
      <c r="AF32" s="9">
        <f>N32+'01.08.2019'!AF32</f>
        <v>0</v>
      </c>
      <c r="AG32" s="9">
        <f>O32+'01.08.2019'!AG32</f>
        <v>0</v>
      </c>
      <c r="AH32" s="9">
        <f>P32+'01.08.2019'!AH32</f>
        <v>0</v>
      </c>
      <c r="AI32" s="1">
        <f t="shared" si="5"/>
        <v>2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0">
        <f>'01.08.2019'!C33</f>
        <v>277650</v>
      </c>
      <c r="D33" s="1">
        <f t="shared" si="0"/>
        <v>23137.5</v>
      </c>
      <c r="E33" s="36">
        <v>36544.300000000003</v>
      </c>
      <c r="F33" s="36"/>
      <c r="G33" s="36"/>
      <c r="H33" s="36"/>
      <c r="I33" s="41"/>
      <c r="J33" s="36"/>
      <c r="K33" s="36"/>
      <c r="L33" s="36"/>
      <c r="M33" s="41">
        <v>17987.5</v>
      </c>
      <c r="N33" s="36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9">
        <f t="shared" si="1"/>
        <v>18556.800000000003</v>
      </c>
      <c r="Z33" s="9">
        <f t="shared" si="2"/>
        <v>0</v>
      </c>
      <c r="AA33" s="9">
        <f t="shared" si="3"/>
        <v>0</v>
      </c>
      <c r="AB33" s="36"/>
      <c r="AC33" s="38"/>
      <c r="AD33" s="9">
        <f t="shared" si="4"/>
        <v>0</v>
      </c>
      <c r="AE33" s="9">
        <f>M33+'01.08.2019'!AE33</f>
        <v>172458.72</v>
      </c>
      <c r="AF33" s="9">
        <f>N33+'01.08.2019'!AF33</f>
        <v>0</v>
      </c>
      <c r="AG33" s="9">
        <f>O33+'01.08.2019'!AG33</f>
        <v>2988</v>
      </c>
      <c r="AH33" s="9">
        <f>P33+'01.08.2019'!AH33</f>
        <v>2876</v>
      </c>
      <c r="AI33" s="1">
        <f t="shared" si="5"/>
        <v>21931</v>
      </c>
      <c r="AJ33" s="10">
        <f t="shared" si="6"/>
        <v>0.80202269043760144</v>
      </c>
      <c r="AK33" s="10">
        <f t="shared" si="7"/>
        <v>0.84614472664265206</v>
      </c>
    </row>
    <row r="34" spans="1:38" ht="31.5" customHeight="1" x14ac:dyDescent="0.25">
      <c r="A34" s="25" t="s">
        <v>11</v>
      </c>
      <c r="B34" s="25" t="s">
        <v>39</v>
      </c>
      <c r="C34" s="50">
        <f>'01.08.2019'!C34</f>
        <v>25699</v>
      </c>
      <c r="D34" s="1">
        <f t="shared" si="0"/>
        <v>2141.5833333333335</v>
      </c>
      <c r="E34" s="36">
        <v>36307</v>
      </c>
      <c r="F34" s="36"/>
      <c r="G34" s="36">
        <v>713</v>
      </c>
      <c r="H34" s="36"/>
      <c r="I34" s="36"/>
      <c r="J34" s="36"/>
      <c r="K34" s="36"/>
      <c r="L34" s="36"/>
      <c r="M34" s="36">
        <v>1555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9">
        <f t="shared" si="1"/>
        <v>34752</v>
      </c>
      <c r="Z34" s="9">
        <f t="shared" si="2"/>
        <v>0</v>
      </c>
      <c r="AA34" s="9">
        <f t="shared" si="3"/>
        <v>713</v>
      </c>
      <c r="AB34" s="37">
        <v>2232</v>
      </c>
      <c r="AC34" s="49" t="s">
        <v>132</v>
      </c>
      <c r="AD34" s="9">
        <f t="shared" si="4"/>
        <v>0</v>
      </c>
      <c r="AE34" s="9">
        <f>M34+'01.08.2019'!AE34</f>
        <v>8555</v>
      </c>
      <c r="AF34" s="9">
        <f>N34+'01.08.2019'!AF34</f>
        <v>0</v>
      </c>
      <c r="AG34" s="9">
        <f>O34+'01.08.2019'!AG34</f>
        <v>345</v>
      </c>
      <c r="AH34" s="9">
        <f>P34+'01.08.2019'!AH34</f>
        <v>0</v>
      </c>
      <c r="AI34" s="1">
        <f t="shared" si="5"/>
        <v>1113</v>
      </c>
      <c r="AJ34" s="10">
        <f t="shared" si="6"/>
        <v>16.560177438810847</v>
      </c>
      <c r="AK34" s="10">
        <f t="shared" si="7"/>
        <v>31.864330637915543</v>
      </c>
    </row>
    <row r="35" spans="1:38" ht="32.25" customHeight="1" x14ac:dyDescent="0.25">
      <c r="A35" s="25" t="s">
        <v>12</v>
      </c>
      <c r="B35" s="25" t="s">
        <v>28</v>
      </c>
      <c r="C35" s="50">
        <f>'01.08.2019'!C35</f>
        <v>70102</v>
      </c>
      <c r="D35" s="1">
        <f t="shared" si="0"/>
        <v>5841.833333333333</v>
      </c>
      <c r="E35" s="36">
        <v>36108</v>
      </c>
      <c r="F35" s="36"/>
      <c r="G35" s="36"/>
      <c r="H35" s="36"/>
      <c r="I35" s="36"/>
      <c r="J35" s="36"/>
      <c r="K35" s="36"/>
      <c r="L35" s="36"/>
      <c r="M35" s="36">
        <v>2247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33861</v>
      </c>
      <c r="Z35" s="9">
        <f t="shared" si="2"/>
        <v>0</v>
      </c>
      <c r="AA35" s="9">
        <f t="shared" si="3"/>
        <v>0</v>
      </c>
      <c r="AB35" s="37">
        <v>20</v>
      </c>
      <c r="AC35" s="49" t="s">
        <v>133</v>
      </c>
      <c r="AD35" s="9">
        <f t="shared" si="4"/>
        <v>0</v>
      </c>
      <c r="AE35" s="9">
        <f>M35+'01.08.2019'!AE35</f>
        <v>17036</v>
      </c>
      <c r="AF35" s="9">
        <f>N35+'01.08.2019'!AF35</f>
        <v>0</v>
      </c>
      <c r="AG35" s="9">
        <f>O35+'01.08.2019'!AG35</f>
        <v>0</v>
      </c>
      <c r="AH35" s="9">
        <f>P35+'01.08.2019'!AH35</f>
        <v>0</v>
      </c>
      <c r="AI35" s="1">
        <f t="shared" si="5"/>
        <v>2130</v>
      </c>
      <c r="AJ35" s="10">
        <f t="shared" si="6"/>
        <v>5.7962968246269728</v>
      </c>
      <c r="AK35" s="10">
        <f t="shared" si="7"/>
        <v>15.897183098591549</v>
      </c>
    </row>
    <row r="36" spans="1:38" ht="31.5" customHeight="1" x14ac:dyDescent="0.25">
      <c r="A36" s="25" t="s">
        <v>29</v>
      </c>
      <c r="B36" s="25" t="s">
        <v>30</v>
      </c>
      <c r="C36" s="50">
        <f>'01.08.2019'!C36</f>
        <v>137</v>
      </c>
      <c r="D36" s="1">
        <f t="shared" si="0"/>
        <v>11.416666666666666</v>
      </c>
      <c r="E36" s="36">
        <v>132</v>
      </c>
      <c r="F36" s="36"/>
      <c r="G36" s="36"/>
      <c r="H36" s="36"/>
      <c r="I36" s="36">
        <v>46</v>
      </c>
      <c r="J36" s="36"/>
      <c r="K36" s="36"/>
      <c r="L36" s="36"/>
      <c r="M36" s="36">
        <v>53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125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M36+'01.08.2019'!AE36</f>
        <v>129</v>
      </c>
      <c r="AF36" s="9">
        <f>N36+'01.08.2019'!AF36</f>
        <v>0</v>
      </c>
      <c r="AG36" s="9">
        <f>O36+'01.08.2019'!AG36</f>
        <v>0</v>
      </c>
      <c r="AH36" s="9">
        <f>P36+'01.08.2019'!AH36</f>
        <v>0</v>
      </c>
      <c r="AI36" s="1">
        <f t="shared" si="5"/>
        <v>16</v>
      </c>
      <c r="AJ36" s="10">
        <f t="shared" si="6"/>
        <v>10.948905109489052</v>
      </c>
      <c r="AK36" s="10">
        <f t="shared" si="7"/>
        <v>7.8125</v>
      </c>
    </row>
    <row r="37" spans="1:38" ht="29.25" customHeight="1" x14ac:dyDescent="0.25">
      <c r="A37" s="25" t="s">
        <v>26</v>
      </c>
      <c r="B37" s="25" t="s">
        <v>27</v>
      </c>
      <c r="C37" s="50">
        <f>'01.08.2019'!C37</f>
        <v>61177</v>
      </c>
      <c r="D37" s="1">
        <f t="shared" si="0"/>
        <v>5098.083333333333</v>
      </c>
      <c r="E37" s="36">
        <v>77967</v>
      </c>
      <c r="F37" s="36"/>
      <c r="G37" s="36"/>
      <c r="H37" s="36"/>
      <c r="I37" s="36"/>
      <c r="J37" s="36"/>
      <c r="K37" s="36"/>
      <c r="L37" s="36"/>
      <c r="M37" s="36">
        <v>1860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76107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M37+'01.08.2019'!AE37</f>
        <v>6286</v>
      </c>
      <c r="AF37" s="9">
        <f>N37+'01.08.2019'!AF37</f>
        <v>0</v>
      </c>
      <c r="AG37" s="9">
        <f>O37+'01.08.2019'!AG37</f>
        <v>0</v>
      </c>
      <c r="AH37" s="9">
        <f>P37+'01.08.2019'!AH37</f>
        <v>0</v>
      </c>
      <c r="AI37" s="1">
        <f t="shared" si="5"/>
        <v>786</v>
      </c>
      <c r="AJ37" s="10">
        <f t="shared" si="6"/>
        <v>14.928551579842098</v>
      </c>
      <c r="AK37" s="10">
        <f t="shared" si="7"/>
        <v>96.828244274809165</v>
      </c>
    </row>
    <row r="38" spans="1:38" ht="32.25" customHeight="1" x14ac:dyDescent="0.25">
      <c r="A38" s="25" t="s">
        <v>10</v>
      </c>
      <c r="B38" s="25" t="s">
        <v>38</v>
      </c>
      <c r="C38" s="50">
        <f>'01.08.2019'!C38</f>
        <v>19825</v>
      </c>
      <c r="D38" s="1">
        <f t="shared" si="0"/>
        <v>1652.0833333333333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M38+'01.08.2019'!AE38</f>
        <v>19961</v>
      </c>
      <c r="AF38" s="9">
        <f>N38+'01.08.2019'!AF38</f>
        <v>0</v>
      </c>
      <c r="AG38" s="9">
        <f>O38+'01.08.2019'!AG38</f>
        <v>0</v>
      </c>
      <c r="AH38" s="9">
        <f>P38+'01.08.2019'!AH38</f>
        <v>0</v>
      </c>
      <c r="AI38" s="1">
        <f t="shared" si="5"/>
        <v>2495</v>
      </c>
      <c r="AJ38" s="10">
        <f t="shared" si="6"/>
        <v>0</v>
      </c>
      <c r="AK38" s="10">
        <f t="shared" si="7"/>
        <v>0</v>
      </c>
    </row>
    <row r="39" spans="1:38" ht="31.5" customHeight="1" x14ac:dyDescent="0.25">
      <c r="A39" s="25" t="s">
        <v>14</v>
      </c>
      <c r="B39" s="25" t="s">
        <v>38</v>
      </c>
      <c r="C39" s="50">
        <f>'01.08.2019'!C39</f>
        <v>178427</v>
      </c>
      <c r="D39" s="1">
        <f t="shared" si="0"/>
        <v>14868.916666666666</v>
      </c>
      <c r="E39" s="36">
        <v>76646</v>
      </c>
      <c r="F39" s="36"/>
      <c r="G39" s="36">
        <v>820</v>
      </c>
      <c r="H39" s="36"/>
      <c r="I39" s="36"/>
      <c r="J39" s="36"/>
      <c r="K39" s="36"/>
      <c r="L39" s="36"/>
      <c r="M39" s="36">
        <v>10821</v>
      </c>
      <c r="N39" s="36"/>
      <c r="O39" s="36">
        <v>476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65825</v>
      </c>
      <c r="Z39" s="9">
        <f t="shared" si="2"/>
        <v>0</v>
      </c>
      <c r="AA39" s="9">
        <f t="shared" si="3"/>
        <v>344</v>
      </c>
      <c r="AB39" s="36"/>
      <c r="AC39" s="38"/>
      <c r="AD39" s="9">
        <f t="shared" si="4"/>
        <v>0</v>
      </c>
      <c r="AE39" s="9">
        <f>M39+'01.08.2019'!AE39</f>
        <v>25156</v>
      </c>
      <c r="AF39" s="9">
        <f>N39+'01.08.2019'!AF39</f>
        <v>0</v>
      </c>
      <c r="AG39" s="9">
        <f>O39+'01.08.2019'!AG39</f>
        <v>66976</v>
      </c>
      <c r="AH39" s="9">
        <f>P39+'01.08.2019'!AH39</f>
        <v>1816</v>
      </c>
      <c r="AI39" s="1">
        <f t="shared" si="5"/>
        <v>11517</v>
      </c>
      <c r="AJ39" s="10">
        <f t="shared" si="6"/>
        <v>4.4501560862425533</v>
      </c>
      <c r="AK39" s="10">
        <f t="shared" si="7"/>
        <v>5.7453329860206654</v>
      </c>
    </row>
    <row r="40" spans="1:38" ht="31.5" customHeight="1" x14ac:dyDescent="0.25">
      <c r="A40" s="25" t="s">
        <v>14</v>
      </c>
      <c r="B40" s="25" t="s">
        <v>86</v>
      </c>
      <c r="C40" s="50">
        <f>'01.08.2019'!C40</f>
        <v>5619</v>
      </c>
      <c r="D40" s="1">
        <f t="shared" si="0"/>
        <v>468.25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M40+'01.08.2019'!AE40</f>
        <v>0</v>
      </c>
      <c r="AF40" s="9">
        <f>N40+'01.08.2019'!AF40</f>
        <v>0</v>
      </c>
      <c r="AG40" s="9">
        <f>O40+'01.08.2019'!AG40</f>
        <v>0</v>
      </c>
      <c r="AH40" s="9">
        <f>P40+'01.08.2019'!AH40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0">
        <f>'01.08.2019'!C41</f>
        <v>33174</v>
      </c>
      <c r="D41" s="1">
        <f t="shared" si="0"/>
        <v>2764.5</v>
      </c>
      <c r="E41" s="36">
        <v>8200</v>
      </c>
      <c r="F41" s="36"/>
      <c r="G41" s="36"/>
      <c r="H41" s="36"/>
      <c r="I41" s="36"/>
      <c r="J41" s="36"/>
      <c r="K41" s="36"/>
      <c r="L41" s="36"/>
      <c r="M41" s="36">
        <v>260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7940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M41+'01.08.2019'!AE41</f>
        <v>260</v>
      </c>
      <c r="AF41" s="9">
        <f>N41+'01.08.2019'!AF41</f>
        <v>0</v>
      </c>
      <c r="AG41" s="9">
        <f>O41+'01.08.2019'!AG41</f>
        <v>0</v>
      </c>
      <c r="AH41" s="9">
        <f>P41+'01.08.2019'!AH41</f>
        <v>0</v>
      </c>
      <c r="AI41" s="1">
        <f t="shared" si="5"/>
        <v>33</v>
      </c>
      <c r="AJ41" s="10">
        <f t="shared" si="6"/>
        <v>2.8721287755471154</v>
      </c>
      <c r="AK41" s="10">
        <f t="shared" si="7"/>
        <v>240.60606060606059</v>
      </c>
    </row>
    <row r="42" spans="1:38" ht="31.5" customHeight="1" x14ac:dyDescent="0.25">
      <c r="A42" s="25" t="s">
        <v>62</v>
      </c>
      <c r="B42" s="25" t="s">
        <v>63</v>
      </c>
      <c r="C42" s="50">
        <f>'01.08.2019'!C42</f>
        <v>33172</v>
      </c>
      <c r="D42" s="1">
        <f t="shared" si="0"/>
        <v>2764.3333333333335</v>
      </c>
      <c r="E42" s="36">
        <v>3169</v>
      </c>
      <c r="F42" s="36"/>
      <c r="G42" s="36"/>
      <c r="H42" s="36"/>
      <c r="I42" s="36"/>
      <c r="J42" s="36"/>
      <c r="K42" s="36"/>
      <c r="L42" s="36"/>
      <c r="M42" s="36">
        <v>535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2634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M42+'01.08.2019'!AE42</f>
        <v>1465</v>
      </c>
      <c r="AF42" s="9">
        <f>N42+'01.08.2019'!AF42</f>
        <v>0</v>
      </c>
      <c r="AG42" s="9">
        <f>O42+'01.08.2019'!AG42</f>
        <v>0</v>
      </c>
      <c r="AH42" s="9">
        <f>P42+'01.08.2019'!AH42</f>
        <v>0</v>
      </c>
      <c r="AI42" s="1">
        <f t="shared" si="5"/>
        <v>183</v>
      </c>
      <c r="AJ42" s="10">
        <f t="shared" si="6"/>
        <v>0.95285180272518988</v>
      </c>
      <c r="AK42" s="10">
        <f t="shared" si="7"/>
        <v>14.39344262295082</v>
      </c>
    </row>
    <row r="43" spans="1:38" ht="39" customHeight="1" x14ac:dyDescent="0.25">
      <c r="A43" s="26" t="s">
        <v>92</v>
      </c>
      <c r="B43" s="27" t="s">
        <v>65</v>
      </c>
      <c r="C43" s="50">
        <f>'01.08.2019'!C43</f>
        <v>32815</v>
      </c>
      <c r="D43" s="1">
        <f t="shared" si="0"/>
        <v>2734.5833333333335</v>
      </c>
      <c r="E43" s="36">
        <v>7263</v>
      </c>
      <c r="F43" s="36"/>
      <c r="G43" s="36"/>
      <c r="H43" s="36"/>
      <c r="I43" s="36"/>
      <c r="J43" s="36"/>
      <c r="K43" s="36"/>
      <c r="L43" s="36"/>
      <c r="M43" s="36">
        <v>446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6817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M43+'01.08.2019'!AE43</f>
        <v>1387</v>
      </c>
      <c r="AF43" s="9">
        <f>N43+'01.08.2019'!AF43</f>
        <v>0</v>
      </c>
      <c r="AG43" s="9">
        <f>O43+'01.08.2019'!AG43</f>
        <v>0</v>
      </c>
      <c r="AH43" s="9">
        <f>P43+'01.08.2019'!AH43</f>
        <v>0</v>
      </c>
      <c r="AI43" s="1">
        <f t="shared" si="5"/>
        <v>173</v>
      </c>
      <c r="AJ43" s="10">
        <f t="shared" si="6"/>
        <v>2.4928843516684442</v>
      </c>
      <c r="AK43" s="10">
        <f t="shared" si="7"/>
        <v>39.404624277456648</v>
      </c>
    </row>
    <row r="44" spans="1:38" ht="41.25" customHeight="1" x14ac:dyDescent="0.25">
      <c r="A44" s="26" t="s">
        <v>92</v>
      </c>
      <c r="B44" s="27" t="s">
        <v>64</v>
      </c>
      <c r="C44" s="50">
        <f>'01.08.2019'!C44</f>
        <v>137</v>
      </c>
      <c r="D44" s="1">
        <f t="shared" si="0"/>
        <v>11.416666666666666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M44+'01.08.2019'!AE44</f>
        <v>0</v>
      </c>
      <c r="AF44" s="9">
        <f>N44+'01.08.2019'!AF44</f>
        <v>0</v>
      </c>
      <c r="AG44" s="9">
        <f>O44+'01.08.2019'!AG44</f>
        <v>0</v>
      </c>
      <c r="AH44" s="9">
        <f>P44+'01.08.2019'!AH44</f>
        <v>0</v>
      </c>
      <c r="AI44" s="1">
        <f t="shared" si="5"/>
        <v>0</v>
      </c>
      <c r="AJ44" s="10">
        <f t="shared" si="6"/>
        <v>10.51094890510949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0">
        <f>'01.08.2019'!C45</f>
        <v>0</v>
      </c>
      <c r="D45" s="1">
        <f t="shared" si="0"/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M45+'01.08.2019'!AE45</f>
        <v>0</v>
      </c>
      <c r="AF45" s="9">
        <f>N45+'01.08.2019'!AF45</f>
        <v>0</v>
      </c>
      <c r="AG45" s="9">
        <f>O45+'01.08.2019'!AG45</f>
        <v>0</v>
      </c>
      <c r="AH45" s="9">
        <f>P45+'01.08.2019'!AH45</f>
        <v>0</v>
      </c>
      <c r="AI45" s="1">
        <f t="shared" si="5"/>
        <v>0</v>
      </c>
      <c r="AJ45" s="10" t="e">
        <f t="shared" si="6"/>
        <v>#DIV/0!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0">
        <f>'01.08.2019'!C46</f>
        <v>15700</v>
      </c>
      <c r="D46" s="1">
        <f t="shared" si="0"/>
        <v>1308.3333333333333</v>
      </c>
      <c r="E46" s="36"/>
      <c r="F46" s="36">
        <v>22798</v>
      </c>
      <c r="G46" s="36"/>
      <c r="H46" s="36"/>
      <c r="I46" s="36"/>
      <c r="J46" s="36"/>
      <c r="K46" s="36"/>
      <c r="L46" s="36"/>
      <c r="M46" s="36"/>
      <c r="N46" s="36">
        <v>1143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21655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M46+'01.08.2019'!AE46</f>
        <v>0</v>
      </c>
      <c r="AF46" s="9">
        <f>N46+'01.08.2019'!AF46</f>
        <v>3537</v>
      </c>
      <c r="AG46" s="9">
        <f>O46+'01.08.2019'!AG46</f>
        <v>0</v>
      </c>
      <c r="AH46" s="9">
        <f>P46+'01.08.2019'!AH46</f>
        <v>0</v>
      </c>
      <c r="AI46" s="1">
        <f t="shared" si="5"/>
        <v>442</v>
      </c>
      <c r="AJ46" s="10">
        <f t="shared" si="6"/>
        <v>16.551592356687898</v>
      </c>
      <c r="AK46" s="10">
        <f t="shared" si="7"/>
        <v>48.99321266968326</v>
      </c>
    </row>
    <row r="47" spans="1:38" ht="30.75" customHeight="1" x14ac:dyDescent="0.25">
      <c r="A47" s="26" t="s">
        <v>88</v>
      </c>
      <c r="B47" s="25" t="s">
        <v>89</v>
      </c>
      <c r="C47" s="50">
        <f>'01.08.2019'!C47</f>
        <v>32823</v>
      </c>
      <c r="D47" s="1">
        <f t="shared" si="0"/>
        <v>2735.25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M47+'01.08.2019'!AE47</f>
        <v>0</v>
      </c>
      <c r="AF47" s="9">
        <f>N47+'01.08.2019'!AF47</f>
        <v>0</v>
      </c>
      <c r="AG47" s="9">
        <f>O47+'01.08.2019'!AG47</f>
        <v>0</v>
      </c>
      <c r="AH47" s="9">
        <f>P47+'01.08.2019'!AH47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0">
        <f>'01.08.2019'!C49</f>
        <v>98548</v>
      </c>
      <c r="D49" s="1">
        <f t="shared" si="0"/>
        <v>8212.3333333333339</v>
      </c>
      <c r="E49" s="36">
        <v>73656</v>
      </c>
      <c r="F49" s="36"/>
      <c r="G49" s="36"/>
      <c r="H49" s="36"/>
      <c r="I49" s="36"/>
      <c r="J49" s="39"/>
      <c r="K49" s="39"/>
      <c r="L49" s="39"/>
      <c r="M49" s="36">
        <v>10562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63094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M49+'01.08.2019'!AE49</f>
        <v>49349</v>
      </c>
      <c r="AF49" s="9">
        <f>N49+'01.08.2019'!AF49</f>
        <v>0</v>
      </c>
      <c r="AG49" s="9">
        <f>O49+'01.08.2019'!AG49</f>
        <v>0</v>
      </c>
      <c r="AH49" s="9">
        <f>P49+'01.08.2019'!AH49</f>
        <v>0</v>
      </c>
      <c r="AI49" s="1">
        <f t="shared" si="5"/>
        <v>6169</v>
      </c>
      <c r="AJ49" s="10">
        <f t="shared" si="6"/>
        <v>7.6828347607257372</v>
      </c>
      <c r="AK49" s="10">
        <f t="shared" si="7"/>
        <v>10.227589560706759</v>
      </c>
    </row>
    <row r="50" spans="1:37" ht="29.25" customHeight="1" x14ac:dyDescent="0.25">
      <c r="A50" s="25" t="s">
        <v>33</v>
      </c>
      <c r="B50" s="25" t="s">
        <v>43</v>
      </c>
      <c r="C50" s="50">
        <f>'01.08.2019'!C50</f>
        <v>2147</v>
      </c>
      <c r="D50" s="1">
        <f t="shared" si="0"/>
        <v>178.91666666666666</v>
      </c>
      <c r="E50" s="36">
        <v>3200</v>
      </c>
      <c r="F50" s="36"/>
      <c r="G50" s="36"/>
      <c r="H50" s="36"/>
      <c r="I50" s="36"/>
      <c r="J50" s="39"/>
      <c r="K50" s="39"/>
      <c r="L50" s="39"/>
      <c r="M50" s="36">
        <v>64</v>
      </c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3136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M50+'01.08.2019'!AE50</f>
        <v>64</v>
      </c>
      <c r="AF50" s="9">
        <f>N50+'01.08.2019'!AF50</f>
        <v>0</v>
      </c>
      <c r="AG50" s="9">
        <f>O50+'01.08.2019'!AG50</f>
        <v>0</v>
      </c>
      <c r="AH50" s="9">
        <f>P50+'01.08.2019'!AH50</f>
        <v>0</v>
      </c>
      <c r="AI50" s="1">
        <f t="shared" si="5"/>
        <v>8</v>
      </c>
      <c r="AJ50" s="10">
        <f t="shared" si="6"/>
        <v>17.52771308802981</v>
      </c>
      <c r="AK50" s="10">
        <f t="shared" si="7"/>
        <v>392</v>
      </c>
    </row>
    <row r="51" spans="1:37" ht="32.25" customHeight="1" x14ac:dyDescent="0.25">
      <c r="A51" s="25" t="s">
        <v>16</v>
      </c>
      <c r="B51" s="25" t="s">
        <v>31</v>
      </c>
      <c r="C51" s="50">
        <f>'01.08.2019'!C51</f>
        <v>189226</v>
      </c>
      <c r="D51" s="1">
        <f t="shared" si="0"/>
        <v>15768.833333333334</v>
      </c>
      <c r="E51" s="36">
        <v>179552</v>
      </c>
      <c r="F51" s="36"/>
      <c r="G51" s="36"/>
      <c r="H51" s="36"/>
      <c r="I51" s="36"/>
      <c r="J51" s="39"/>
      <c r="K51" s="39"/>
      <c r="L51" s="39"/>
      <c r="M51" s="36">
        <v>14758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164794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M51+'01.08.2019'!AE51</f>
        <v>56784</v>
      </c>
      <c r="AF51" s="9">
        <f>N51+'01.08.2019'!AF51</f>
        <v>0</v>
      </c>
      <c r="AG51" s="9">
        <f>O51+'01.08.2019'!AG51</f>
        <v>0</v>
      </c>
      <c r="AH51" s="9">
        <f>P51+'01.08.2019'!AH51</f>
        <v>0</v>
      </c>
      <c r="AI51" s="1">
        <f t="shared" si="5"/>
        <v>7098</v>
      </c>
      <c r="AJ51" s="10">
        <f t="shared" si="6"/>
        <v>10.450614608986079</v>
      </c>
      <c r="AK51" s="10">
        <f t="shared" si="7"/>
        <v>23.216962524654832</v>
      </c>
    </row>
    <row r="52" spans="1:37" ht="30.75" customHeight="1" x14ac:dyDescent="0.25">
      <c r="A52" s="28" t="s">
        <v>16</v>
      </c>
      <c r="B52" s="28" t="s">
        <v>32</v>
      </c>
      <c r="C52" s="50">
        <f>'01.08.2019'!C52</f>
        <v>3741</v>
      </c>
      <c r="D52" s="1">
        <f t="shared" si="0"/>
        <v>311.75</v>
      </c>
      <c r="E52" s="36">
        <v>4152</v>
      </c>
      <c r="F52" s="36"/>
      <c r="G52" s="36"/>
      <c r="H52" s="36"/>
      <c r="I52" s="36"/>
      <c r="J52" s="39"/>
      <c r="K52" s="39"/>
      <c r="L52" s="39"/>
      <c r="M52" s="36"/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4152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M52+'01.08.2019'!AE52</f>
        <v>1248</v>
      </c>
      <c r="AF52" s="9">
        <f>N52+'01.08.2019'!AF52</f>
        <v>0</v>
      </c>
      <c r="AG52" s="9">
        <f>O52+'01.08.2019'!AG52</f>
        <v>0</v>
      </c>
      <c r="AH52" s="9">
        <f>P52+'01.08.2019'!AH52</f>
        <v>0</v>
      </c>
      <c r="AI52" s="1">
        <f t="shared" si="5"/>
        <v>156</v>
      </c>
      <c r="AJ52" s="10">
        <f t="shared" si="6"/>
        <v>13.318364073777065</v>
      </c>
      <c r="AK52" s="10">
        <f t="shared" si="7"/>
        <v>26.615384615384617</v>
      </c>
    </row>
    <row r="53" spans="1:37" ht="15.75" customHeight="1" x14ac:dyDescent="0.3">
      <c r="A53" s="73" t="s">
        <v>130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129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6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FQFdUubBDqY/iA+zbdqF9OQnuia13TrbRi4QW94mx9vNPvpi3LvRgGYyeMNaMKtUdLUIagrtdUccmDvVRXVjOQ==" saltValue="Y+0cLHMaITY1D6G1I23mHg==" spinCount="100000" sheet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  <mergeCell ref="A53:C53"/>
  </mergeCells>
  <conditionalFormatting sqref="E6">
    <cfRule type="cellIs" priority="2" operator="notEqual">
      <formula>Y6</formula>
    </cfRule>
  </conditionalFormatting>
  <conditionalFormatting sqref="F6">
    <cfRule type="cellIs" priority="1" operator="notEqual">
      <formula>Z6</formula>
    </cfRule>
  </conditionalFormatting>
  <pageMargins left="0.19685039370078741" right="0" top="0.39370078740157483" bottom="0.19685039370078741" header="0.15748031496062992" footer="0.15748031496062992"/>
  <pageSetup paperSize="9" scale="31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notEqual" id="{29776560-8B3B-4F48-AC10-9351D51BF398}">
            <xm:f>'01.08.2019'!Y6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381B1539-8130-4BC7-B549-47F697BB1A6C}">
            <xm:f>'01.08.2019'!Y6</xm:f>
            <x14:dxf/>
          </x14:cfRule>
          <xm:sqref>E6:G19 E49:G52 E21:G47</xm:sqref>
        </x14:conditionalFormatting>
        <x14:conditionalFormatting xmlns:xm="http://schemas.microsoft.com/office/excel/2006/main">
          <x14:cfRule type="cellIs" priority="3" operator="notEqual" id="{1288343B-8845-44FF-ACA8-3FCBCC26AA74}">
            <xm:f>'01.08.2019'!AD6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99223565-FEB7-455A-8075-3226AC2500C3}">
            <xm:f>'01.08.2019'!AD6</xm:f>
            <x14:dxf/>
          </x14:cfRule>
          <xm:sqref>H6:H19 H49:H52 H21:H47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zoomScale="70" zoomScaleNormal="70" workbookViewId="0">
      <pane xSplit="2" ySplit="5" topLeftCell="C45" activePane="bottomRight" state="frozen"/>
      <selection pane="topRight" activeCell="C1" sqref="C1"/>
      <selection pane="bottomLeft" activeCell="A6" sqref="A6"/>
      <selection pane="bottomRight" activeCell="A53" sqref="A53:S53"/>
    </sheetView>
  </sheetViews>
  <sheetFormatPr defaultColWidth="9.140625" defaultRowHeight="15" x14ac:dyDescent="0.25"/>
  <cols>
    <col min="1" max="1" width="18.5703125" style="7" customWidth="1"/>
    <col min="2" max="2" width="29.85546875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1406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9.7109375" style="7" customWidth="1"/>
    <col min="12" max="12" width="11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9.42578125" style="7" customWidth="1"/>
    <col min="38" max="38" width="17.28515625" style="7" hidden="1" customWidth="1"/>
    <col min="39" max="16384" width="9.140625" style="7"/>
  </cols>
  <sheetData>
    <row r="1" spans="1:38" ht="29.25" customHeight="1" x14ac:dyDescent="0.25">
      <c r="A1" s="74" t="s">
        <v>117</v>
      </c>
      <c r="B1" s="75"/>
      <c r="C1" s="75"/>
      <c r="D1" s="75"/>
      <c r="E1" s="75"/>
      <c r="F1" s="75"/>
      <c r="G1" s="43">
        <v>43739</v>
      </c>
      <c r="H1" s="21"/>
      <c r="I1" s="16"/>
      <c r="J1" s="16"/>
      <c r="K1" s="16"/>
      <c r="L1" s="21"/>
      <c r="M1" s="16"/>
      <c r="N1" s="16"/>
      <c r="O1" s="16"/>
      <c r="P1" s="21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1"/>
      <c r="AE1" s="29"/>
      <c r="AF1" s="29"/>
      <c r="AG1" s="29"/>
      <c r="AH1" s="29"/>
      <c r="AI1" s="29"/>
      <c r="AJ1" s="29"/>
    </row>
    <row r="2" spans="1:38" s="20" customFormat="1" ht="63" customHeight="1" x14ac:dyDescent="0.25">
      <c r="A2" s="65" t="s">
        <v>0</v>
      </c>
      <c r="B2" s="65" t="s">
        <v>21</v>
      </c>
      <c r="C2" s="65" t="s">
        <v>75</v>
      </c>
      <c r="D2" s="65" t="s">
        <v>13</v>
      </c>
      <c r="E2" s="76" t="s">
        <v>71</v>
      </c>
      <c r="F2" s="76"/>
      <c r="G2" s="76"/>
      <c r="H2" s="76"/>
      <c r="I2" s="66" t="s">
        <v>72</v>
      </c>
      <c r="J2" s="66"/>
      <c r="K2" s="66"/>
      <c r="L2" s="66"/>
      <c r="M2" s="77" t="s">
        <v>73</v>
      </c>
      <c r="N2" s="78"/>
      <c r="O2" s="78"/>
      <c r="P2" s="78"/>
      <c r="Q2" s="79" t="s">
        <v>67</v>
      </c>
      <c r="R2" s="80"/>
      <c r="S2" s="80"/>
      <c r="T2" s="81" t="s">
        <v>68</v>
      </c>
      <c r="U2" s="82"/>
      <c r="V2" s="82"/>
      <c r="W2" s="66" t="s">
        <v>45</v>
      </c>
      <c r="X2" s="66" t="s">
        <v>69</v>
      </c>
      <c r="Y2" s="76" t="s">
        <v>70</v>
      </c>
      <c r="Z2" s="76"/>
      <c r="AA2" s="76"/>
      <c r="AB2" s="76"/>
      <c r="AC2" s="76"/>
      <c r="AD2" s="76"/>
      <c r="AE2" s="67" t="s">
        <v>74</v>
      </c>
      <c r="AF2" s="68"/>
      <c r="AG2" s="68"/>
      <c r="AH2" s="68"/>
      <c r="AI2" s="65" t="s">
        <v>79</v>
      </c>
      <c r="AJ2" s="64" t="s">
        <v>42</v>
      </c>
      <c r="AK2" s="64"/>
      <c r="AL2" s="34">
        <v>43466</v>
      </c>
    </row>
    <row r="3" spans="1:38" s="18" customFormat="1" ht="126" customHeight="1" x14ac:dyDescent="0.25">
      <c r="A3" s="65"/>
      <c r="B3" s="65"/>
      <c r="C3" s="65"/>
      <c r="D3" s="65"/>
      <c r="E3" s="24" t="s">
        <v>46</v>
      </c>
      <c r="F3" s="24" t="s">
        <v>51</v>
      </c>
      <c r="G3" s="24" t="s">
        <v>56</v>
      </c>
      <c r="H3" s="24" t="s">
        <v>55</v>
      </c>
      <c r="I3" s="44" t="s">
        <v>47</v>
      </c>
      <c r="J3" s="44" t="s">
        <v>48</v>
      </c>
      <c r="K3" s="44" t="s">
        <v>49</v>
      </c>
      <c r="L3" s="44" t="s">
        <v>55</v>
      </c>
      <c r="M3" s="45" t="s">
        <v>50</v>
      </c>
      <c r="N3" s="45" t="s">
        <v>52</v>
      </c>
      <c r="O3" s="45" t="s">
        <v>49</v>
      </c>
      <c r="P3" s="45" t="s">
        <v>55</v>
      </c>
      <c r="Q3" s="46" t="s">
        <v>53</v>
      </c>
      <c r="R3" s="46" t="s">
        <v>54</v>
      </c>
      <c r="S3" s="46" t="s">
        <v>55</v>
      </c>
      <c r="T3" s="47" t="s">
        <v>53</v>
      </c>
      <c r="U3" s="47" t="s">
        <v>54</v>
      </c>
      <c r="V3" s="47" t="s">
        <v>55</v>
      </c>
      <c r="W3" s="66"/>
      <c r="X3" s="66"/>
      <c r="Y3" s="24" t="s">
        <v>50</v>
      </c>
      <c r="Z3" s="24" t="s">
        <v>51</v>
      </c>
      <c r="AA3" s="24" t="s">
        <v>56</v>
      </c>
      <c r="AB3" s="24" t="s">
        <v>94</v>
      </c>
      <c r="AC3" s="24" t="s">
        <v>18</v>
      </c>
      <c r="AD3" s="24" t="s">
        <v>55</v>
      </c>
      <c r="AE3" s="48" t="s">
        <v>50</v>
      </c>
      <c r="AF3" s="48" t="s">
        <v>52</v>
      </c>
      <c r="AG3" s="48" t="s">
        <v>49</v>
      </c>
      <c r="AH3" s="48" t="s">
        <v>55</v>
      </c>
      <c r="AI3" s="65"/>
      <c r="AJ3" s="51" t="s">
        <v>80</v>
      </c>
      <c r="AK3" s="52" t="s">
        <v>81</v>
      </c>
      <c r="AL3" s="35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8">
        <v>96543</v>
      </c>
      <c r="D6" s="1">
        <f>C6/12</f>
        <v>8045.25</v>
      </c>
      <c r="E6" s="36">
        <v>113305</v>
      </c>
      <c r="F6" s="36"/>
      <c r="G6" s="36"/>
      <c r="H6" s="36"/>
      <c r="I6" s="36"/>
      <c r="J6" s="40"/>
      <c r="K6" s="36"/>
      <c r="L6" s="36"/>
      <c r="M6" s="36">
        <v>2260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9">
        <f>(E6+I6+T6)-M6-Q6</f>
        <v>111045</v>
      </c>
      <c r="Z6" s="9">
        <f>(F6+J6)-N6</f>
        <v>0</v>
      </c>
      <c r="AA6" s="9">
        <f>(G6+K6+U6+W6)-O6-R6-X6</f>
        <v>0</v>
      </c>
      <c r="AB6" s="36">
        <v>4244</v>
      </c>
      <c r="AC6" s="38">
        <v>43890</v>
      </c>
      <c r="AD6" s="9">
        <f>(H6+L6+V6+X6)-S6-P6-W6</f>
        <v>0</v>
      </c>
      <c r="AE6" s="9">
        <f>M6+'01.09.2019'!AE6</f>
        <v>61100</v>
      </c>
      <c r="AF6" s="9">
        <f>N6+'01.09.2019'!AF6</f>
        <v>0</v>
      </c>
      <c r="AG6" s="9">
        <f>O6+'01.09.2019'!AG6</f>
        <v>0</v>
      </c>
      <c r="AH6" s="9">
        <f>P6+'01.09.2019'!AH6</f>
        <v>0</v>
      </c>
      <c r="AI6" s="1">
        <f>ROUND((AE6+AF6+AG6)/$AL$3,0)</f>
        <v>6789</v>
      </c>
      <c r="AJ6" s="10">
        <f>(Y6+Z6+AA6)/D6</f>
        <v>13.802554302228023</v>
      </c>
      <c r="AK6" s="10">
        <f>(Y6+Z6+AA6)/AI6</f>
        <v>16.356606274856386</v>
      </c>
    </row>
    <row r="7" spans="1:38" ht="25.5" customHeight="1" x14ac:dyDescent="0.25">
      <c r="A7" s="25" t="s">
        <v>2</v>
      </c>
      <c r="B7" s="25" t="s">
        <v>35</v>
      </c>
      <c r="C7" s="58">
        <v>516687</v>
      </c>
      <c r="D7" s="1">
        <f t="shared" ref="D7:D52" si="0">C7/12</f>
        <v>43057.25</v>
      </c>
      <c r="E7" s="36">
        <v>1641981</v>
      </c>
      <c r="F7" s="36"/>
      <c r="G7" s="36"/>
      <c r="H7" s="36"/>
      <c r="I7" s="36"/>
      <c r="J7" s="36"/>
      <c r="K7" s="36"/>
      <c r="L7" s="36"/>
      <c r="M7" s="36">
        <v>22653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9">
        <f t="shared" ref="Y7:Y52" si="1">(E7+I7+T7)-M7-Q7</f>
        <v>1619328</v>
      </c>
      <c r="Z7" s="9">
        <f t="shared" ref="Z7:Z52" si="2">(F7+J7)-N7</f>
        <v>0</v>
      </c>
      <c r="AA7" s="9">
        <f t="shared" ref="AA7:AA52" si="3">(G7+K7+U7+W7)-O7-R7-X7</f>
        <v>0</v>
      </c>
      <c r="AB7" s="37" t="s">
        <v>137</v>
      </c>
      <c r="AC7" s="49" t="s">
        <v>138</v>
      </c>
      <c r="AD7" s="9">
        <f t="shared" ref="AD7:AD52" si="4">(H7+L7+V7+X7)-S7-P7-W7</f>
        <v>0</v>
      </c>
      <c r="AE7" s="9">
        <f>M7+'01.09.2019'!AE7</f>
        <v>204845</v>
      </c>
      <c r="AF7" s="9">
        <f>N7+'01.09.2019'!AF7</f>
        <v>0</v>
      </c>
      <c r="AG7" s="9">
        <f>O7+'01.09.2019'!AG7</f>
        <v>0</v>
      </c>
      <c r="AH7" s="9">
        <f>P7+'01.09.2019'!AH7</f>
        <v>0</v>
      </c>
      <c r="AI7" s="1">
        <f t="shared" ref="AI7:AI52" si="5">ROUND((AE7+AF7+AG7)/$AL$3,0)</f>
        <v>22761</v>
      </c>
      <c r="AJ7" s="10">
        <f t="shared" ref="AJ7:AJ51" si="6">(Y7+Z7+AA7)/D7</f>
        <v>37.608718624621872</v>
      </c>
      <c r="AK7" s="10">
        <f t="shared" ref="AK7:AK51" si="7">(Y7+Z7+AA7)/AI7</f>
        <v>71.144853038091469</v>
      </c>
    </row>
    <row r="8" spans="1:38" ht="29.25" customHeight="1" x14ac:dyDescent="0.25">
      <c r="A8" s="25" t="s">
        <v>2</v>
      </c>
      <c r="B8" s="25" t="s">
        <v>40</v>
      </c>
      <c r="C8" s="58">
        <v>1415</v>
      </c>
      <c r="D8" s="1">
        <f t="shared" si="0"/>
        <v>117.91666666666667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9">
        <f t="shared" si="1"/>
        <v>0</v>
      </c>
      <c r="Z8" s="9">
        <f t="shared" si="2"/>
        <v>0</v>
      </c>
      <c r="AA8" s="9">
        <f t="shared" si="3"/>
        <v>0</v>
      </c>
      <c r="AB8" s="36"/>
      <c r="AC8" s="38"/>
      <c r="AD8" s="9">
        <f t="shared" si="4"/>
        <v>0</v>
      </c>
      <c r="AE8" s="9">
        <f>M8+'01.09.2019'!AE8</f>
        <v>0</v>
      </c>
      <c r="AF8" s="9">
        <f>N8+'01.09.2019'!AF8</f>
        <v>0</v>
      </c>
      <c r="AG8" s="9">
        <f>O8+'01.09.2019'!AG8</f>
        <v>0</v>
      </c>
      <c r="AH8" s="9">
        <f>P8+'01.09.2019'!AH8</f>
        <v>0</v>
      </c>
      <c r="AI8" s="1">
        <f t="shared" si="5"/>
        <v>0</v>
      </c>
      <c r="AJ8" s="10">
        <f t="shared" si="6"/>
        <v>0</v>
      </c>
      <c r="AK8" s="10" t="e">
        <f t="shared" si="7"/>
        <v>#DIV/0!</v>
      </c>
    </row>
    <row r="9" spans="1:38" ht="30.75" customHeight="1" x14ac:dyDescent="0.25">
      <c r="A9" s="25" t="s">
        <v>2</v>
      </c>
      <c r="B9" s="25" t="s">
        <v>58</v>
      </c>
      <c r="C9" s="58">
        <v>223</v>
      </c>
      <c r="D9" s="1">
        <f t="shared" si="0"/>
        <v>18.583333333333332</v>
      </c>
      <c r="E9" s="36">
        <v>2316</v>
      </c>
      <c r="F9" s="36"/>
      <c r="G9" s="36"/>
      <c r="H9" s="36"/>
      <c r="I9" s="36"/>
      <c r="J9" s="36"/>
      <c r="K9" s="36"/>
      <c r="L9" s="36"/>
      <c r="M9" s="36">
        <v>22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9">
        <f t="shared" si="1"/>
        <v>2294</v>
      </c>
      <c r="Z9" s="9">
        <f t="shared" si="2"/>
        <v>0</v>
      </c>
      <c r="AA9" s="9">
        <f t="shared" si="3"/>
        <v>0</v>
      </c>
      <c r="AB9" s="36">
        <v>2294</v>
      </c>
      <c r="AC9" s="38">
        <v>43891</v>
      </c>
      <c r="AD9" s="9">
        <f t="shared" si="4"/>
        <v>0</v>
      </c>
      <c r="AE9" s="9">
        <f>M9+'01.09.2019'!AE9</f>
        <v>226</v>
      </c>
      <c r="AF9" s="9">
        <f>N9+'01.09.2019'!AF9</f>
        <v>0</v>
      </c>
      <c r="AG9" s="9">
        <f>O9+'01.09.2019'!AG9</f>
        <v>0</v>
      </c>
      <c r="AH9" s="9">
        <f>P9+'01.09.2019'!AH9</f>
        <v>0</v>
      </c>
      <c r="AI9" s="1">
        <f t="shared" si="5"/>
        <v>25</v>
      </c>
      <c r="AJ9" s="10">
        <f t="shared" si="6"/>
        <v>123.44394618834082</v>
      </c>
      <c r="AK9" s="10">
        <f t="shared" si="7"/>
        <v>91.76</v>
      </c>
    </row>
    <row r="10" spans="1:38" ht="31.5" customHeight="1" x14ac:dyDescent="0.25">
      <c r="A10" s="25" t="s">
        <v>3</v>
      </c>
      <c r="B10" s="25" t="s">
        <v>36</v>
      </c>
      <c r="C10" s="58">
        <v>265486</v>
      </c>
      <c r="D10" s="1">
        <f t="shared" si="0"/>
        <v>22123.833333333332</v>
      </c>
      <c r="E10" s="36">
        <v>155333</v>
      </c>
      <c r="F10" s="36"/>
      <c r="G10" s="36"/>
      <c r="H10" s="36"/>
      <c r="I10" s="36"/>
      <c r="J10" s="36"/>
      <c r="K10" s="36"/>
      <c r="L10" s="36"/>
      <c r="M10" s="36">
        <v>14054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9">
        <f t="shared" si="1"/>
        <v>141279</v>
      </c>
      <c r="Z10" s="9">
        <f t="shared" si="2"/>
        <v>0</v>
      </c>
      <c r="AA10" s="9">
        <f t="shared" si="3"/>
        <v>0</v>
      </c>
      <c r="AB10" s="37" t="s">
        <v>136</v>
      </c>
      <c r="AC10" s="49" t="s">
        <v>134</v>
      </c>
      <c r="AD10" s="9">
        <f t="shared" si="4"/>
        <v>0</v>
      </c>
      <c r="AE10" s="9">
        <f>M10+'01.09.2019'!AE10</f>
        <v>211691</v>
      </c>
      <c r="AF10" s="9">
        <f>N10+'01.09.2019'!AF10</f>
        <v>0</v>
      </c>
      <c r="AG10" s="9">
        <f>O10+'01.09.2019'!AG10</f>
        <v>0</v>
      </c>
      <c r="AH10" s="9">
        <f>P10+'01.09.2019'!AH10</f>
        <v>0</v>
      </c>
      <c r="AI10" s="1">
        <f t="shared" si="5"/>
        <v>23521</v>
      </c>
      <c r="AJ10" s="10">
        <f t="shared" si="6"/>
        <v>6.3858282545972296</v>
      </c>
      <c r="AK10" s="10">
        <f t="shared" si="7"/>
        <v>6.0065048254751074</v>
      </c>
    </row>
    <row r="11" spans="1:38" ht="24.75" customHeight="1" x14ac:dyDescent="0.25">
      <c r="A11" s="25" t="s">
        <v>3</v>
      </c>
      <c r="B11" s="25" t="s">
        <v>57</v>
      </c>
      <c r="C11" s="58">
        <v>223</v>
      </c>
      <c r="D11" s="1">
        <f t="shared" si="0"/>
        <v>18.583333333333332</v>
      </c>
      <c r="E11" s="36">
        <v>2455</v>
      </c>
      <c r="F11" s="36"/>
      <c r="G11" s="36"/>
      <c r="H11" s="36"/>
      <c r="I11" s="36"/>
      <c r="J11" s="36"/>
      <c r="K11" s="36"/>
      <c r="L11" s="36"/>
      <c r="M11" s="36">
        <v>9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9">
        <f t="shared" si="1"/>
        <v>2446</v>
      </c>
      <c r="Z11" s="9">
        <f t="shared" si="2"/>
        <v>0</v>
      </c>
      <c r="AA11" s="9">
        <f t="shared" si="3"/>
        <v>0</v>
      </c>
      <c r="AB11" s="36"/>
      <c r="AC11" s="38"/>
      <c r="AD11" s="9">
        <f t="shared" si="4"/>
        <v>0</v>
      </c>
      <c r="AE11" s="9">
        <f>M11+'01.09.2019'!AE11</f>
        <v>9</v>
      </c>
      <c r="AF11" s="9">
        <f>N11+'01.09.2019'!AF11</f>
        <v>0</v>
      </c>
      <c r="AG11" s="9">
        <f>O11+'01.09.2019'!AG11</f>
        <v>0</v>
      </c>
      <c r="AH11" s="9">
        <f>P11+'01.09.2019'!AH11</f>
        <v>0</v>
      </c>
      <c r="AI11" s="1">
        <f t="shared" si="5"/>
        <v>1</v>
      </c>
      <c r="AJ11" s="10">
        <f t="shared" si="6"/>
        <v>131.62331838565024</v>
      </c>
      <c r="AK11" s="10">
        <f t="shared" si="7"/>
        <v>2446</v>
      </c>
    </row>
    <row r="12" spans="1:38" ht="24.75" customHeight="1" x14ac:dyDescent="0.25">
      <c r="A12" s="25" t="s">
        <v>84</v>
      </c>
      <c r="B12" s="25" t="s">
        <v>36</v>
      </c>
      <c r="C12" s="58">
        <v>1728</v>
      </c>
      <c r="D12" s="1">
        <f t="shared" si="0"/>
        <v>144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9">
        <f t="shared" si="1"/>
        <v>0</v>
      </c>
      <c r="Z12" s="9">
        <f t="shared" si="2"/>
        <v>0</v>
      </c>
      <c r="AA12" s="9">
        <f t="shared" si="3"/>
        <v>0</v>
      </c>
      <c r="AB12" s="36"/>
      <c r="AC12" s="38"/>
      <c r="AD12" s="9">
        <f t="shared" si="4"/>
        <v>0</v>
      </c>
      <c r="AE12" s="9">
        <f>M12+'01.09.2019'!AE12</f>
        <v>0</v>
      </c>
      <c r="AF12" s="9">
        <f>N12+'01.09.2019'!AF12</f>
        <v>0</v>
      </c>
      <c r="AG12" s="9">
        <f>O12+'01.09.2019'!AG12</f>
        <v>0</v>
      </c>
      <c r="AH12" s="9">
        <f>P12+'01.09.2019'!AH12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0" customHeight="1" x14ac:dyDescent="0.25">
      <c r="A13" s="25" t="s">
        <v>4</v>
      </c>
      <c r="B13" s="25" t="s">
        <v>36</v>
      </c>
      <c r="C13" s="58">
        <v>1964.5</v>
      </c>
      <c r="D13" s="1">
        <f t="shared" si="0"/>
        <v>163.70833333333334</v>
      </c>
      <c r="E13" s="36">
        <v>1200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9">
        <f t="shared" si="1"/>
        <v>1200</v>
      </c>
      <c r="Z13" s="9">
        <f t="shared" si="2"/>
        <v>0</v>
      </c>
      <c r="AA13" s="9">
        <f t="shared" si="3"/>
        <v>0</v>
      </c>
      <c r="AB13" s="36"/>
      <c r="AC13" s="38"/>
      <c r="AD13" s="9">
        <f t="shared" si="4"/>
        <v>0</v>
      </c>
      <c r="AE13" s="9">
        <f>M13+'01.09.2019'!AE13</f>
        <v>7</v>
      </c>
      <c r="AF13" s="9">
        <f>N13+'01.09.2019'!AF13</f>
        <v>0</v>
      </c>
      <c r="AG13" s="9">
        <f>O13+'01.09.2019'!AG13</f>
        <v>0</v>
      </c>
      <c r="AH13" s="9">
        <f>P13+'01.09.2019'!AH13</f>
        <v>0</v>
      </c>
      <c r="AI13" s="1">
        <f t="shared" si="5"/>
        <v>1</v>
      </c>
      <c r="AJ13" s="10">
        <f t="shared" si="6"/>
        <v>7.3301094426062603</v>
      </c>
      <c r="AK13" s="10">
        <f t="shared" si="7"/>
        <v>1200</v>
      </c>
    </row>
    <row r="14" spans="1:38" ht="31.5" customHeight="1" x14ac:dyDescent="0.25">
      <c r="A14" s="25" t="s">
        <v>19</v>
      </c>
      <c r="B14" s="25" t="s">
        <v>37</v>
      </c>
      <c r="C14" s="58">
        <v>221765</v>
      </c>
      <c r="D14" s="1">
        <f t="shared" si="0"/>
        <v>18480.416666666668</v>
      </c>
      <c r="E14" s="36">
        <v>138726</v>
      </c>
      <c r="F14" s="36"/>
      <c r="G14" s="36"/>
      <c r="H14" s="36"/>
      <c r="I14" s="36"/>
      <c r="J14" s="36"/>
      <c r="K14" s="36"/>
      <c r="L14" s="36"/>
      <c r="M14" s="36">
        <v>15438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9">
        <f t="shared" si="1"/>
        <v>123288</v>
      </c>
      <c r="Z14" s="9">
        <f t="shared" si="2"/>
        <v>0</v>
      </c>
      <c r="AA14" s="9">
        <f t="shared" si="3"/>
        <v>0</v>
      </c>
      <c r="AB14" s="36"/>
      <c r="AC14" s="38"/>
      <c r="AD14" s="9">
        <f t="shared" si="4"/>
        <v>0</v>
      </c>
      <c r="AE14" s="9">
        <f>M14+'01.09.2019'!AE14</f>
        <v>235991</v>
      </c>
      <c r="AF14" s="9">
        <f>N14+'01.09.2019'!AF14</f>
        <v>0</v>
      </c>
      <c r="AG14" s="9">
        <f>O14+'01.09.2019'!AG14</f>
        <v>0</v>
      </c>
      <c r="AH14" s="9">
        <f>P14+'01.09.2019'!AH14</f>
        <v>0</v>
      </c>
      <c r="AI14" s="1">
        <f t="shared" si="5"/>
        <v>26221</v>
      </c>
      <c r="AJ14" s="10">
        <f t="shared" si="6"/>
        <v>6.6712781548035078</v>
      </c>
      <c r="AK14" s="10">
        <f t="shared" si="7"/>
        <v>4.7018801723809158</v>
      </c>
    </row>
    <row r="15" spans="1:38" ht="31.5" customHeight="1" x14ac:dyDescent="0.25">
      <c r="A15" s="25" t="s">
        <v>19</v>
      </c>
      <c r="B15" s="25" t="s">
        <v>24</v>
      </c>
      <c r="C15" s="58">
        <v>0</v>
      </c>
      <c r="D15" s="1">
        <f t="shared" si="0"/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9">
        <f t="shared" si="1"/>
        <v>0</v>
      </c>
      <c r="Z15" s="9">
        <f t="shared" si="2"/>
        <v>0</v>
      </c>
      <c r="AA15" s="9">
        <f t="shared" si="3"/>
        <v>0</v>
      </c>
      <c r="AB15" s="36"/>
      <c r="AC15" s="38"/>
      <c r="AD15" s="9">
        <f t="shared" si="4"/>
        <v>0</v>
      </c>
      <c r="AE15" s="9">
        <f>M15+'01.09.2019'!AE15</f>
        <v>0</v>
      </c>
      <c r="AF15" s="9">
        <f>N15+'01.09.2019'!AF15</f>
        <v>0</v>
      </c>
      <c r="AG15" s="9">
        <f>O15+'01.09.2019'!AG15</f>
        <v>0</v>
      </c>
      <c r="AH15" s="9">
        <f>P15+'01.09.2019'!AH15</f>
        <v>0</v>
      </c>
      <c r="AI15" s="1">
        <f t="shared" si="5"/>
        <v>0</v>
      </c>
      <c r="AJ15" s="10" t="e">
        <f t="shared" si="6"/>
        <v>#DIV/0!</v>
      </c>
      <c r="AK15" s="10" t="e">
        <f t="shared" si="7"/>
        <v>#DIV/0!</v>
      </c>
    </row>
    <row r="16" spans="1:38" ht="31.5" customHeight="1" x14ac:dyDescent="0.25">
      <c r="A16" s="25" t="s">
        <v>19</v>
      </c>
      <c r="B16" s="25" t="s">
        <v>36</v>
      </c>
      <c r="C16" s="58">
        <v>137</v>
      </c>
      <c r="D16" s="1">
        <f t="shared" si="0"/>
        <v>11.416666666666666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9">
        <f t="shared" si="1"/>
        <v>0</v>
      </c>
      <c r="Z16" s="9">
        <f t="shared" si="2"/>
        <v>0</v>
      </c>
      <c r="AA16" s="9">
        <f t="shared" si="3"/>
        <v>0</v>
      </c>
      <c r="AB16" s="36"/>
      <c r="AC16" s="38"/>
      <c r="AD16" s="9">
        <f t="shared" si="4"/>
        <v>0</v>
      </c>
      <c r="AE16" s="9">
        <f>M16+'01.09.2019'!AE16</f>
        <v>0</v>
      </c>
      <c r="AF16" s="9">
        <f>N16+'01.09.2019'!AF16</f>
        <v>0</v>
      </c>
      <c r="AG16" s="9">
        <f>O16+'01.09.2019'!AG16</f>
        <v>0</v>
      </c>
      <c r="AH16" s="9">
        <f>P16+'01.09.2019'!AH16</f>
        <v>0</v>
      </c>
      <c r="AI16" s="1">
        <f t="shared" si="5"/>
        <v>0</v>
      </c>
      <c r="AJ16" s="10">
        <f t="shared" si="6"/>
        <v>0</v>
      </c>
      <c r="AK16" s="10" t="e">
        <f t="shared" si="7"/>
        <v>#DIV/0!</v>
      </c>
    </row>
    <row r="17" spans="1:37" ht="27.75" customHeight="1" x14ac:dyDescent="0.25">
      <c r="A17" s="25" t="s">
        <v>5</v>
      </c>
      <c r="B17" s="25" t="s">
        <v>24</v>
      </c>
      <c r="C17" s="58">
        <v>120261</v>
      </c>
      <c r="D17" s="1">
        <f t="shared" si="0"/>
        <v>10021.75</v>
      </c>
      <c r="E17" s="36">
        <v>264497</v>
      </c>
      <c r="F17" s="36"/>
      <c r="G17" s="36"/>
      <c r="H17" s="36"/>
      <c r="I17" s="36"/>
      <c r="J17" s="36"/>
      <c r="K17" s="36"/>
      <c r="L17" s="36"/>
      <c r="M17" s="36">
        <v>5807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9">
        <f t="shared" si="1"/>
        <v>258690</v>
      </c>
      <c r="Z17" s="9">
        <f t="shared" si="2"/>
        <v>0</v>
      </c>
      <c r="AA17" s="9">
        <f t="shared" si="3"/>
        <v>0</v>
      </c>
      <c r="AB17" s="36">
        <v>8565</v>
      </c>
      <c r="AC17" s="38">
        <v>43952</v>
      </c>
      <c r="AD17" s="9">
        <f t="shared" si="4"/>
        <v>0</v>
      </c>
      <c r="AE17" s="9">
        <f>M17+'01.09.2019'!AE17</f>
        <v>98057</v>
      </c>
      <c r="AF17" s="9">
        <f>N17+'01.09.2019'!AF17</f>
        <v>0</v>
      </c>
      <c r="AG17" s="9">
        <f>O17+'01.09.2019'!AG17</f>
        <v>0</v>
      </c>
      <c r="AH17" s="9">
        <f>P17+'01.09.2019'!AH17</f>
        <v>0</v>
      </c>
      <c r="AI17" s="1">
        <f t="shared" si="5"/>
        <v>10895</v>
      </c>
      <c r="AJ17" s="10">
        <f t="shared" si="6"/>
        <v>25.812857035946816</v>
      </c>
      <c r="AK17" s="10">
        <f t="shared" si="7"/>
        <v>23.743919229004131</v>
      </c>
    </row>
    <row r="18" spans="1:37" ht="27.75" customHeight="1" x14ac:dyDescent="0.25">
      <c r="A18" s="25" t="s">
        <v>5</v>
      </c>
      <c r="B18" s="25" t="s">
        <v>27</v>
      </c>
      <c r="C18" s="58">
        <v>1874</v>
      </c>
      <c r="D18" s="1">
        <f t="shared" si="0"/>
        <v>156.16666666666666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9">
        <f t="shared" si="1"/>
        <v>0</v>
      </c>
      <c r="Z18" s="9">
        <f t="shared" si="2"/>
        <v>0</v>
      </c>
      <c r="AA18" s="9">
        <f t="shared" si="3"/>
        <v>0</v>
      </c>
      <c r="AB18" s="36"/>
      <c r="AC18" s="38"/>
      <c r="AD18" s="9">
        <f t="shared" si="4"/>
        <v>0</v>
      </c>
      <c r="AE18" s="9">
        <f>M18+'01.09.2019'!AE18</f>
        <v>0</v>
      </c>
      <c r="AF18" s="9">
        <f>N18+'01.09.2019'!AF18</f>
        <v>0</v>
      </c>
      <c r="AG18" s="9">
        <f>O18+'01.09.2019'!AG18</f>
        <v>0</v>
      </c>
      <c r="AH18" s="9">
        <f>P18+'01.09.2019'!AH18</f>
        <v>0</v>
      </c>
      <c r="AI18" s="1">
        <f t="shared" si="5"/>
        <v>0</v>
      </c>
      <c r="AJ18" s="10">
        <f t="shared" si="6"/>
        <v>0</v>
      </c>
      <c r="AK18" s="10" t="e">
        <f t="shared" si="7"/>
        <v>#DIV/0!</v>
      </c>
    </row>
    <row r="19" spans="1:37" ht="32.25" customHeight="1" x14ac:dyDescent="0.25">
      <c r="A19" s="25" t="s">
        <v>5</v>
      </c>
      <c r="B19" s="25" t="s">
        <v>58</v>
      </c>
      <c r="C19" s="58">
        <v>223</v>
      </c>
      <c r="D19" s="1">
        <f t="shared" si="0"/>
        <v>18.583333333333332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9">
        <f t="shared" si="1"/>
        <v>0</v>
      </c>
      <c r="Z19" s="9">
        <f t="shared" si="2"/>
        <v>0</v>
      </c>
      <c r="AA19" s="9">
        <f t="shared" si="3"/>
        <v>0</v>
      </c>
      <c r="AB19" s="36"/>
      <c r="AC19" s="38"/>
      <c r="AD19" s="9">
        <f t="shared" si="4"/>
        <v>0</v>
      </c>
      <c r="AE19" s="9">
        <f>M19+'01.09.2019'!AE19</f>
        <v>0</v>
      </c>
      <c r="AF19" s="9">
        <f>N19+'01.09.2019'!AF19</f>
        <v>0</v>
      </c>
      <c r="AG19" s="9">
        <f>O19+'01.09.2019'!AG19</f>
        <v>0</v>
      </c>
      <c r="AH19" s="9">
        <f>P19+'01.09.2019'!AH19</f>
        <v>0</v>
      </c>
      <c r="AI19" s="1">
        <f t="shared" si="5"/>
        <v>0</v>
      </c>
      <c r="AJ19" s="10">
        <f t="shared" si="6"/>
        <v>0</v>
      </c>
      <c r="AK19" s="10" t="e">
        <f t="shared" si="7"/>
        <v>#DIV/0!</v>
      </c>
    </row>
    <row r="20" spans="1:37" ht="23.25" customHeight="1" x14ac:dyDescent="0.25">
      <c r="A20" s="69" t="s">
        <v>6</v>
      </c>
      <c r="B20" s="7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33" customHeight="1" x14ac:dyDescent="0.25">
      <c r="A21" s="25" t="s">
        <v>7</v>
      </c>
      <c r="B21" s="25" t="s">
        <v>39</v>
      </c>
      <c r="C21" s="58"/>
      <c r="D21" s="1">
        <f t="shared" si="0"/>
        <v>0</v>
      </c>
      <c r="E21" s="36">
        <v>474</v>
      </c>
      <c r="F21" s="36"/>
      <c r="G21" s="36"/>
      <c r="H21" s="36"/>
      <c r="I21" s="36"/>
      <c r="J21" s="36"/>
      <c r="K21" s="36"/>
      <c r="L21" s="36"/>
      <c r="M21" s="36">
        <v>170</v>
      </c>
      <c r="N21" s="36"/>
      <c r="O21" s="36"/>
      <c r="P21" s="36"/>
      <c r="Q21" s="36"/>
      <c r="R21" s="40"/>
      <c r="S21" s="36"/>
      <c r="T21" s="36"/>
      <c r="U21" s="36"/>
      <c r="V21" s="36"/>
      <c r="W21" s="36"/>
      <c r="X21" s="36"/>
      <c r="Y21" s="9">
        <f t="shared" si="1"/>
        <v>304</v>
      </c>
      <c r="Z21" s="9">
        <f t="shared" si="2"/>
        <v>0</v>
      </c>
      <c r="AA21" s="9">
        <f t="shared" si="3"/>
        <v>0</v>
      </c>
      <c r="AB21" s="36">
        <v>304</v>
      </c>
      <c r="AC21" s="38">
        <v>43830</v>
      </c>
      <c r="AD21" s="9">
        <f t="shared" si="4"/>
        <v>0</v>
      </c>
      <c r="AE21" s="9">
        <f>M21+'01.09.2019'!AE21</f>
        <v>8874</v>
      </c>
      <c r="AF21" s="9">
        <f>N21+'01.09.2019'!AF21</f>
        <v>0</v>
      </c>
      <c r="AG21" s="9">
        <f>O21+'01.09.2019'!AG21</f>
        <v>0</v>
      </c>
      <c r="AH21" s="9">
        <f>P21+'01.09.2019'!AH21</f>
        <v>0</v>
      </c>
      <c r="AI21" s="1">
        <f t="shared" si="5"/>
        <v>986</v>
      </c>
      <c r="AJ21" s="10" t="e">
        <f t="shared" si="6"/>
        <v>#DIV/0!</v>
      </c>
      <c r="AK21" s="10">
        <f t="shared" si="7"/>
        <v>0.30831643002028397</v>
      </c>
    </row>
    <row r="22" spans="1:37" ht="33" customHeight="1" x14ac:dyDescent="0.25">
      <c r="A22" s="25" t="s">
        <v>91</v>
      </c>
      <c r="B22" s="25" t="s">
        <v>39</v>
      </c>
      <c r="C22" s="58">
        <v>5531</v>
      </c>
      <c r="D22" s="1">
        <f t="shared" si="0"/>
        <v>460.91666666666669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40"/>
      <c r="S22" s="36"/>
      <c r="T22" s="36"/>
      <c r="U22" s="36"/>
      <c r="V22" s="36"/>
      <c r="W22" s="36"/>
      <c r="X22" s="36"/>
      <c r="Y22" s="9">
        <f t="shared" si="1"/>
        <v>0</v>
      </c>
      <c r="Z22" s="9">
        <f t="shared" si="2"/>
        <v>0</v>
      </c>
      <c r="AA22" s="9">
        <f t="shared" si="3"/>
        <v>0</v>
      </c>
      <c r="AB22" s="36"/>
      <c r="AC22" s="38"/>
      <c r="AD22" s="9">
        <f t="shared" si="4"/>
        <v>0</v>
      </c>
      <c r="AE22" s="9">
        <f>M22+'01.09.2019'!AE22</f>
        <v>0</v>
      </c>
      <c r="AF22" s="9">
        <f>N22+'01.09.2019'!AF22</f>
        <v>0</v>
      </c>
      <c r="AG22" s="9">
        <f>O22+'01.09.2019'!AG22</f>
        <v>0</v>
      </c>
      <c r="AH22" s="9">
        <f>P22+'01.09.2019'!AH22</f>
        <v>0</v>
      </c>
      <c r="AI22" s="1">
        <f t="shared" si="5"/>
        <v>0</v>
      </c>
      <c r="AJ22" s="10">
        <f t="shared" si="6"/>
        <v>0</v>
      </c>
      <c r="AK22" s="10" t="e">
        <f t="shared" si="7"/>
        <v>#DIV/0!</v>
      </c>
    </row>
    <row r="23" spans="1:37" ht="31.5" customHeight="1" x14ac:dyDescent="0.25">
      <c r="A23" s="25" t="s">
        <v>20</v>
      </c>
      <c r="B23" s="25" t="s">
        <v>38</v>
      </c>
      <c r="C23" s="58">
        <v>125626</v>
      </c>
      <c r="D23" s="1">
        <f t="shared" si="0"/>
        <v>10468.833333333334</v>
      </c>
      <c r="E23" s="36">
        <v>133865</v>
      </c>
      <c r="F23" s="36"/>
      <c r="G23" s="36">
        <v>80413</v>
      </c>
      <c r="H23" s="36"/>
      <c r="I23" s="36">
        <v>5800</v>
      </c>
      <c r="J23" s="36"/>
      <c r="K23" s="36"/>
      <c r="L23" s="36"/>
      <c r="M23" s="36">
        <v>28</v>
      </c>
      <c r="N23" s="36"/>
      <c r="O23" s="36">
        <v>11982</v>
      </c>
      <c r="P23" s="36"/>
      <c r="Q23" s="36"/>
      <c r="R23" s="36"/>
      <c r="S23" s="36"/>
      <c r="T23" s="36"/>
      <c r="U23" s="36"/>
      <c r="V23" s="36"/>
      <c r="W23" s="36"/>
      <c r="X23" s="36"/>
      <c r="Y23" s="9">
        <f t="shared" si="1"/>
        <v>139637</v>
      </c>
      <c r="Z23" s="9">
        <f t="shared" si="2"/>
        <v>0</v>
      </c>
      <c r="AA23" s="9">
        <f t="shared" si="3"/>
        <v>68431</v>
      </c>
      <c r="AB23" s="36">
        <v>634</v>
      </c>
      <c r="AC23" s="38">
        <v>43861</v>
      </c>
      <c r="AD23" s="9">
        <f t="shared" si="4"/>
        <v>0</v>
      </c>
      <c r="AE23" s="9">
        <f>M23+'01.09.2019'!AE23</f>
        <v>9647</v>
      </c>
      <c r="AF23" s="9">
        <f>N23+'01.09.2019'!AF23</f>
        <v>0</v>
      </c>
      <c r="AG23" s="9">
        <f>O23+'01.09.2019'!AG23</f>
        <v>129774</v>
      </c>
      <c r="AH23" s="9">
        <f>P23+'01.09.2019'!AH23</f>
        <v>2004</v>
      </c>
      <c r="AI23" s="1">
        <f t="shared" si="5"/>
        <v>15491</v>
      </c>
      <c r="AJ23" s="10">
        <f t="shared" si="6"/>
        <v>19.874994029898268</v>
      </c>
      <c r="AK23" s="10">
        <f t="shared" si="7"/>
        <v>13.431540894713059</v>
      </c>
    </row>
    <row r="24" spans="1:37" ht="31.5" customHeight="1" x14ac:dyDescent="0.25">
      <c r="A24" s="25" t="s">
        <v>85</v>
      </c>
      <c r="B24" s="25" t="s">
        <v>86</v>
      </c>
      <c r="C24" s="58">
        <v>207</v>
      </c>
      <c r="D24" s="1">
        <f t="shared" si="0"/>
        <v>17.25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9">
        <f t="shared" si="1"/>
        <v>0</v>
      </c>
      <c r="Z24" s="9">
        <f t="shared" si="2"/>
        <v>0</v>
      </c>
      <c r="AA24" s="9">
        <f t="shared" si="3"/>
        <v>0</v>
      </c>
      <c r="AB24" s="36"/>
      <c r="AC24" s="38"/>
      <c r="AD24" s="9">
        <f t="shared" si="4"/>
        <v>0</v>
      </c>
      <c r="AE24" s="9">
        <f>M24+'01.09.2019'!AE24</f>
        <v>0</v>
      </c>
      <c r="AF24" s="9">
        <f>N24+'01.09.2019'!AF24</f>
        <v>0</v>
      </c>
      <c r="AG24" s="9">
        <f>O24+'01.09.2019'!AG24</f>
        <v>0</v>
      </c>
      <c r="AH24" s="9">
        <f>P24+'01.09.2019'!AH24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26.25" customHeight="1" x14ac:dyDescent="0.25">
      <c r="A25" s="25" t="s">
        <v>8</v>
      </c>
      <c r="B25" s="25" t="s">
        <v>38</v>
      </c>
      <c r="C25" s="58">
        <v>31794</v>
      </c>
      <c r="D25" s="1">
        <f t="shared" si="0"/>
        <v>2649.5</v>
      </c>
      <c r="E25" s="36">
        <v>3060</v>
      </c>
      <c r="F25" s="36"/>
      <c r="G25" s="36"/>
      <c r="H25" s="36"/>
      <c r="I25" s="36"/>
      <c r="J25" s="36"/>
      <c r="K25" s="36"/>
      <c r="L25" s="36"/>
      <c r="M25" s="36">
        <v>1886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9">
        <f t="shared" si="1"/>
        <v>1174</v>
      </c>
      <c r="Z25" s="9">
        <f t="shared" si="2"/>
        <v>0</v>
      </c>
      <c r="AA25" s="9">
        <f t="shared" si="3"/>
        <v>0</v>
      </c>
      <c r="AB25" s="36">
        <v>1174</v>
      </c>
      <c r="AC25" s="38">
        <v>43982</v>
      </c>
      <c r="AD25" s="9">
        <f t="shared" si="4"/>
        <v>0</v>
      </c>
      <c r="AE25" s="9">
        <f>M25+'01.09.2019'!AE25</f>
        <v>71710</v>
      </c>
      <c r="AF25" s="9">
        <f>N25+'01.09.2019'!AF25</f>
        <v>0</v>
      </c>
      <c r="AG25" s="9">
        <f>O25+'01.09.2019'!AG25</f>
        <v>0</v>
      </c>
      <c r="AH25" s="9">
        <f>P25+'01.09.2019'!AH25</f>
        <v>650</v>
      </c>
      <c r="AI25" s="1">
        <f t="shared" si="5"/>
        <v>7968</v>
      </c>
      <c r="AJ25" s="10">
        <f t="shared" si="6"/>
        <v>0.44310247216455934</v>
      </c>
      <c r="AK25" s="10">
        <f t="shared" si="7"/>
        <v>0.14733935742971888</v>
      </c>
    </row>
    <row r="26" spans="1:37" ht="27.75" customHeight="1" x14ac:dyDescent="0.25">
      <c r="A26" s="25" t="s">
        <v>8</v>
      </c>
      <c r="B26" s="25" t="s">
        <v>37</v>
      </c>
      <c r="C26" s="58">
        <v>74186</v>
      </c>
      <c r="D26" s="1">
        <f t="shared" si="0"/>
        <v>6182.166666666667</v>
      </c>
      <c r="E26" s="36">
        <v>24301</v>
      </c>
      <c r="F26" s="36"/>
      <c r="G26" s="36"/>
      <c r="H26" s="36"/>
      <c r="I26" s="36"/>
      <c r="J26" s="36"/>
      <c r="K26" s="36"/>
      <c r="L26" s="36"/>
      <c r="M26" s="36">
        <v>8723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9">
        <f t="shared" si="1"/>
        <v>15578</v>
      </c>
      <c r="Z26" s="9">
        <f t="shared" si="2"/>
        <v>0</v>
      </c>
      <c r="AA26" s="9">
        <f t="shared" si="3"/>
        <v>0</v>
      </c>
      <c r="AB26" s="36"/>
      <c r="AC26" s="38"/>
      <c r="AD26" s="9">
        <f t="shared" si="4"/>
        <v>0</v>
      </c>
      <c r="AE26" s="9">
        <f>M26+'01.09.2019'!AE26</f>
        <v>71121</v>
      </c>
      <c r="AF26" s="9">
        <f>N26+'01.09.2019'!AF26</f>
        <v>0</v>
      </c>
      <c r="AG26" s="9">
        <f>O26+'01.09.2019'!AG26</f>
        <v>0</v>
      </c>
      <c r="AH26" s="9">
        <f>P26+'01.09.2019'!AH26</f>
        <v>0</v>
      </c>
      <c r="AI26" s="1">
        <f t="shared" si="5"/>
        <v>7902</v>
      </c>
      <c r="AJ26" s="10">
        <f t="shared" si="6"/>
        <v>2.5198285390774537</v>
      </c>
      <c r="AK26" s="10">
        <f t="shared" si="7"/>
        <v>1.9713996456593268</v>
      </c>
    </row>
    <row r="27" spans="1:37" ht="27.75" customHeight="1" x14ac:dyDescent="0.25">
      <c r="A27" s="25" t="s">
        <v>8</v>
      </c>
      <c r="B27" s="25" t="s">
        <v>27</v>
      </c>
      <c r="C27" s="58">
        <v>557</v>
      </c>
      <c r="D27" s="1">
        <f t="shared" si="0"/>
        <v>46.416666666666664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9">
        <f t="shared" si="1"/>
        <v>0</v>
      </c>
      <c r="Z27" s="9">
        <f t="shared" si="2"/>
        <v>0</v>
      </c>
      <c r="AA27" s="9">
        <f t="shared" si="3"/>
        <v>0</v>
      </c>
      <c r="AB27" s="36"/>
      <c r="AC27" s="38"/>
      <c r="AD27" s="9">
        <f t="shared" si="4"/>
        <v>0</v>
      </c>
      <c r="AE27" s="9">
        <f>M27+'01.09.2019'!AE27</f>
        <v>0</v>
      </c>
      <c r="AF27" s="9">
        <f>N27+'01.09.2019'!AF27</f>
        <v>0</v>
      </c>
      <c r="AG27" s="9">
        <f>O27+'01.09.2019'!AG27</f>
        <v>0</v>
      </c>
      <c r="AH27" s="9">
        <f>P27+'01.09.2019'!AH27</f>
        <v>0</v>
      </c>
      <c r="AI27" s="1">
        <f t="shared" si="5"/>
        <v>0</v>
      </c>
      <c r="AJ27" s="10">
        <f t="shared" si="6"/>
        <v>0</v>
      </c>
      <c r="AK27" s="10" t="e">
        <f t="shared" si="7"/>
        <v>#DIV/0!</v>
      </c>
    </row>
    <row r="28" spans="1:37" ht="32.25" customHeight="1" x14ac:dyDescent="0.25">
      <c r="A28" s="25" t="s">
        <v>8</v>
      </c>
      <c r="B28" s="25" t="s">
        <v>22</v>
      </c>
      <c r="C28" s="58">
        <v>281</v>
      </c>
      <c r="D28" s="1">
        <f t="shared" si="0"/>
        <v>23.416666666666668</v>
      </c>
      <c r="E28" s="36">
        <v>52</v>
      </c>
      <c r="F28" s="36"/>
      <c r="G28" s="36"/>
      <c r="H28" s="36"/>
      <c r="I28" s="36"/>
      <c r="J28" s="36"/>
      <c r="K28" s="36"/>
      <c r="L28" s="36"/>
      <c r="M28" s="36">
        <v>20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9">
        <f t="shared" si="1"/>
        <v>32</v>
      </c>
      <c r="Z28" s="9">
        <f t="shared" si="2"/>
        <v>0</v>
      </c>
      <c r="AA28" s="9">
        <f t="shared" si="3"/>
        <v>0</v>
      </c>
      <c r="AB28" s="36"/>
      <c r="AC28" s="38"/>
      <c r="AD28" s="9">
        <f t="shared" si="4"/>
        <v>0</v>
      </c>
      <c r="AE28" s="9">
        <f>M28+'01.09.2019'!AE28</f>
        <v>145</v>
      </c>
      <c r="AF28" s="9">
        <f>N28+'01.09.2019'!AF28</f>
        <v>0</v>
      </c>
      <c r="AG28" s="9">
        <f>O28+'01.09.2019'!AG28</f>
        <v>0</v>
      </c>
      <c r="AH28" s="9">
        <f>P28+'01.09.2019'!AH28</f>
        <v>0</v>
      </c>
      <c r="AI28" s="1">
        <f t="shared" si="5"/>
        <v>16</v>
      </c>
      <c r="AJ28" s="10">
        <f t="shared" si="6"/>
        <v>1.3665480427046264</v>
      </c>
      <c r="AK28" s="10">
        <f t="shared" si="7"/>
        <v>2</v>
      </c>
    </row>
    <row r="29" spans="1:37" ht="27.75" customHeight="1" x14ac:dyDescent="0.25">
      <c r="A29" s="25" t="s">
        <v>9</v>
      </c>
      <c r="B29" s="25" t="s">
        <v>24</v>
      </c>
      <c r="C29" s="58">
        <v>32698</v>
      </c>
      <c r="D29" s="1">
        <f t="shared" si="0"/>
        <v>2724.8333333333335</v>
      </c>
      <c r="E29" s="36">
        <v>30073</v>
      </c>
      <c r="F29" s="36"/>
      <c r="G29" s="36"/>
      <c r="H29" s="36"/>
      <c r="I29" s="36"/>
      <c r="J29" s="36"/>
      <c r="K29" s="36"/>
      <c r="L29" s="36"/>
      <c r="M29" s="36">
        <v>1911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9">
        <f t="shared" si="1"/>
        <v>28162</v>
      </c>
      <c r="Z29" s="9">
        <f t="shared" si="2"/>
        <v>0</v>
      </c>
      <c r="AA29" s="9">
        <f t="shared" si="3"/>
        <v>0</v>
      </c>
      <c r="AB29" s="36">
        <v>402</v>
      </c>
      <c r="AC29" s="38">
        <v>43982</v>
      </c>
      <c r="AD29" s="9">
        <f t="shared" si="4"/>
        <v>0</v>
      </c>
      <c r="AE29" s="9">
        <f>M29+'01.09.2019'!AE29</f>
        <v>10928</v>
      </c>
      <c r="AF29" s="9">
        <f>N29+'01.09.2019'!AF29</f>
        <v>0</v>
      </c>
      <c r="AG29" s="9">
        <f>O29+'01.09.2019'!AG29</f>
        <v>1509</v>
      </c>
      <c r="AH29" s="9">
        <f>P29+'01.09.2019'!AH29</f>
        <v>163</v>
      </c>
      <c r="AI29" s="1">
        <f t="shared" si="5"/>
        <v>1382</v>
      </c>
      <c r="AJ29" s="10">
        <f t="shared" si="6"/>
        <v>10.335311028197443</v>
      </c>
      <c r="AK29" s="10">
        <f t="shared" si="7"/>
        <v>20.377713458755427</v>
      </c>
    </row>
    <row r="30" spans="1:37" ht="27.75" customHeight="1" x14ac:dyDescent="0.25">
      <c r="A30" s="25" t="s">
        <v>9</v>
      </c>
      <c r="B30" s="25" t="s">
        <v>27</v>
      </c>
      <c r="C30" s="58">
        <v>137</v>
      </c>
      <c r="D30" s="1">
        <f t="shared" si="0"/>
        <v>11.416666666666666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9">
        <f t="shared" si="1"/>
        <v>0</v>
      </c>
      <c r="Z30" s="9">
        <f t="shared" si="2"/>
        <v>0</v>
      </c>
      <c r="AA30" s="9">
        <f t="shared" si="3"/>
        <v>0</v>
      </c>
      <c r="AB30" s="36"/>
      <c r="AC30" s="38"/>
      <c r="AD30" s="9">
        <f t="shared" si="4"/>
        <v>0</v>
      </c>
      <c r="AE30" s="9">
        <f>M30+'01.09.2019'!AE30</f>
        <v>0</v>
      </c>
      <c r="AF30" s="9">
        <f>N30+'01.09.2019'!AF30</f>
        <v>0</v>
      </c>
      <c r="AG30" s="9">
        <f>O30+'01.09.2019'!AG30</f>
        <v>0</v>
      </c>
      <c r="AH30" s="9">
        <f>P30+'01.09.2019'!AH30</f>
        <v>0</v>
      </c>
      <c r="AI30" s="1">
        <f t="shared" si="5"/>
        <v>0</v>
      </c>
      <c r="AJ30" s="10">
        <f t="shared" si="6"/>
        <v>0</v>
      </c>
      <c r="AK30" s="10" t="e">
        <f t="shared" si="7"/>
        <v>#DIV/0!</v>
      </c>
    </row>
    <row r="31" spans="1:37" ht="29.25" customHeight="1" x14ac:dyDescent="0.25">
      <c r="A31" s="25" t="s">
        <v>23</v>
      </c>
      <c r="B31" s="25" t="s">
        <v>25</v>
      </c>
      <c r="C31" s="58">
        <v>70</v>
      </c>
      <c r="D31" s="1">
        <f t="shared" si="0"/>
        <v>5.833333333333333</v>
      </c>
      <c r="E31" s="36">
        <v>94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">
        <f t="shared" si="1"/>
        <v>94</v>
      </c>
      <c r="Z31" s="9">
        <f t="shared" si="2"/>
        <v>0</v>
      </c>
      <c r="AA31" s="9">
        <f t="shared" si="3"/>
        <v>0</v>
      </c>
      <c r="AB31" s="36"/>
      <c r="AC31" s="38"/>
      <c r="AD31" s="9">
        <f t="shared" si="4"/>
        <v>0</v>
      </c>
      <c r="AE31" s="9">
        <f>M31+'01.09.2019'!AE31</f>
        <v>16</v>
      </c>
      <c r="AF31" s="9">
        <f>N31+'01.09.2019'!AF31</f>
        <v>0</v>
      </c>
      <c r="AG31" s="9">
        <f>O31+'01.09.2019'!AG31</f>
        <v>0</v>
      </c>
      <c r="AH31" s="9">
        <f>P31+'01.09.2019'!AH31</f>
        <v>0</v>
      </c>
      <c r="AI31" s="1">
        <f t="shared" si="5"/>
        <v>2</v>
      </c>
      <c r="AJ31" s="10">
        <f t="shared" si="6"/>
        <v>16.114285714285714</v>
      </c>
      <c r="AK31" s="10">
        <f t="shared" si="7"/>
        <v>47</v>
      </c>
    </row>
    <row r="32" spans="1:37" ht="36.75" customHeight="1" x14ac:dyDescent="0.25">
      <c r="A32" s="25" t="s">
        <v>59</v>
      </c>
      <c r="B32" s="25" t="s">
        <v>60</v>
      </c>
      <c r="C32" s="58">
        <v>18</v>
      </c>
      <c r="D32" s="1">
        <f t="shared" si="0"/>
        <v>1.5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9">
        <f t="shared" si="1"/>
        <v>0</v>
      </c>
      <c r="Z32" s="9">
        <f t="shared" si="2"/>
        <v>0</v>
      </c>
      <c r="AA32" s="9">
        <f t="shared" si="3"/>
        <v>0</v>
      </c>
      <c r="AB32" s="36"/>
      <c r="AC32" s="38"/>
      <c r="AD32" s="9">
        <f t="shared" si="4"/>
        <v>0</v>
      </c>
      <c r="AE32" s="9">
        <f>M32+'01.09.2019'!AE32</f>
        <v>17</v>
      </c>
      <c r="AF32" s="9">
        <f>N32+'01.09.2019'!AF32</f>
        <v>0</v>
      </c>
      <c r="AG32" s="9">
        <f>O32+'01.09.2019'!AG32</f>
        <v>0</v>
      </c>
      <c r="AH32" s="9">
        <f>P32+'01.09.2019'!AH32</f>
        <v>0</v>
      </c>
      <c r="AI32" s="1">
        <f t="shared" si="5"/>
        <v>2</v>
      </c>
      <c r="AJ32" s="10">
        <f t="shared" si="6"/>
        <v>0</v>
      </c>
      <c r="AK32" s="10">
        <f t="shared" si="7"/>
        <v>0</v>
      </c>
    </row>
    <row r="33" spans="1:38" ht="34.5" customHeight="1" x14ac:dyDescent="0.25">
      <c r="A33" s="25" t="s">
        <v>59</v>
      </c>
      <c r="B33" s="25" t="s">
        <v>44</v>
      </c>
      <c r="C33" s="58">
        <v>182797</v>
      </c>
      <c r="D33" s="1">
        <f t="shared" si="0"/>
        <v>15233.083333333334</v>
      </c>
      <c r="E33" s="41">
        <v>18556.8</v>
      </c>
      <c r="F33" s="41"/>
      <c r="G33" s="36"/>
      <c r="H33" s="36"/>
      <c r="I33" s="41"/>
      <c r="J33" s="41"/>
      <c r="K33" s="36"/>
      <c r="L33" s="36"/>
      <c r="M33" s="41">
        <v>9505.2999999999993</v>
      </c>
      <c r="N33" s="41"/>
      <c r="O33" s="36"/>
      <c r="P33" s="36"/>
      <c r="Q33" s="41"/>
      <c r="R33" s="36"/>
      <c r="S33" s="36"/>
      <c r="T33" s="41"/>
      <c r="U33" s="36"/>
      <c r="V33" s="36"/>
      <c r="W33" s="41"/>
      <c r="X33" s="41"/>
      <c r="Y33" s="59">
        <f t="shared" si="1"/>
        <v>9051.5</v>
      </c>
      <c r="Z33" s="59">
        <f t="shared" si="2"/>
        <v>0</v>
      </c>
      <c r="AA33" s="9">
        <f t="shared" si="3"/>
        <v>0</v>
      </c>
      <c r="AB33" s="36">
        <v>320</v>
      </c>
      <c r="AC33" s="38">
        <v>43982</v>
      </c>
      <c r="AD33" s="9">
        <f t="shared" si="4"/>
        <v>0</v>
      </c>
      <c r="AE33" s="59">
        <f>M33+'01.09.2019'!AE33</f>
        <v>181964.02</v>
      </c>
      <c r="AF33" s="59">
        <f>N33+'01.09.2019'!AF33</f>
        <v>0</v>
      </c>
      <c r="AG33" s="9">
        <f>O33+'01.09.2019'!AG33</f>
        <v>2988</v>
      </c>
      <c r="AH33" s="9">
        <f>P33+'01.09.2019'!AH33</f>
        <v>2876</v>
      </c>
      <c r="AI33" s="1">
        <f t="shared" si="5"/>
        <v>20550</v>
      </c>
      <c r="AJ33" s="10">
        <f t="shared" si="6"/>
        <v>0.5942001236344141</v>
      </c>
      <c r="AK33" s="10">
        <f t="shared" si="7"/>
        <v>0.44046228710462287</v>
      </c>
    </row>
    <row r="34" spans="1:38" ht="31.5" customHeight="1" x14ac:dyDescent="0.25">
      <c r="A34" s="25" t="s">
        <v>11</v>
      </c>
      <c r="B34" s="25" t="s">
        <v>39</v>
      </c>
      <c r="C34" s="58">
        <v>0</v>
      </c>
      <c r="D34" s="1">
        <f t="shared" si="0"/>
        <v>0</v>
      </c>
      <c r="E34" s="36">
        <v>34752</v>
      </c>
      <c r="F34" s="36"/>
      <c r="G34" s="36">
        <v>713</v>
      </c>
      <c r="H34" s="36"/>
      <c r="I34" s="36"/>
      <c r="J34" s="36"/>
      <c r="K34" s="36"/>
      <c r="L34" s="36"/>
      <c r="M34" s="36">
        <v>1379</v>
      </c>
      <c r="N34" s="36"/>
      <c r="O34" s="36"/>
      <c r="P34" s="36"/>
      <c r="Q34" s="36"/>
      <c r="R34" s="36">
        <v>693</v>
      </c>
      <c r="S34" s="36"/>
      <c r="T34" s="36"/>
      <c r="U34" s="36"/>
      <c r="V34" s="36"/>
      <c r="W34" s="36"/>
      <c r="X34" s="36"/>
      <c r="Y34" s="9">
        <f t="shared" si="1"/>
        <v>33373</v>
      </c>
      <c r="Z34" s="9">
        <f t="shared" si="2"/>
        <v>0</v>
      </c>
      <c r="AA34" s="9">
        <f t="shared" si="3"/>
        <v>20</v>
      </c>
      <c r="AB34" s="37" t="s">
        <v>135</v>
      </c>
      <c r="AC34" s="49" t="s">
        <v>134</v>
      </c>
      <c r="AD34" s="9">
        <f t="shared" si="4"/>
        <v>0</v>
      </c>
      <c r="AE34" s="9">
        <f>M34+'01.09.2019'!AE34</f>
        <v>9934</v>
      </c>
      <c r="AF34" s="9">
        <f>N34+'01.09.2019'!AF34</f>
        <v>0</v>
      </c>
      <c r="AG34" s="9">
        <f>O34+'01.09.2019'!AG34</f>
        <v>345</v>
      </c>
      <c r="AH34" s="9">
        <f>P34+'01.09.2019'!AH34</f>
        <v>0</v>
      </c>
      <c r="AI34" s="1">
        <f t="shared" si="5"/>
        <v>1142</v>
      </c>
      <c r="AJ34" s="10" t="e">
        <f t="shared" si="6"/>
        <v>#DIV/0!</v>
      </c>
      <c r="AK34" s="10">
        <f t="shared" si="7"/>
        <v>29.240805604203153</v>
      </c>
    </row>
    <row r="35" spans="1:38" ht="32.25" customHeight="1" x14ac:dyDescent="0.25">
      <c r="A35" s="25" t="s">
        <v>12</v>
      </c>
      <c r="B35" s="25" t="s">
        <v>28</v>
      </c>
      <c r="C35" s="58">
        <v>70723</v>
      </c>
      <c r="D35" s="1">
        <f t="shared" si="0"/>
        <v>5893.583333333333</v>
      </c>
      <c r="E35" s="36">
        <v>33861</v>
      </c>
      <c r="F35" s="36"/>
      <c r="G35" s="36"/>
      <c r="H35" s="36"/>
      <c r="I35" s="36"/>
      <c r="J35" s="36"/>
      <c r="K35" s="36"/>
      <c r="L35" s="36"/>
      <c r="M35" s="36">
        <v>2457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9">
        <f t="shared" si="1"/>
        <v>31404</v>
      </c>
      <c r="Z35" s="9">
        <f t="shared" si="2"/>
        <v>0</v>
      </c>
      <c r="AA35" s="9">
        <f t="shared" si="3"/>
        <v>0</v>
      </c>
      <c r="AB35" s="36"/>
      <c r="AC35" s="38"/>
      <c r="AD35" s="9">
        <f t="shared" si="4"/>
        <v>0</v>
      </c>
      <c r="AE35" s="9">
        <f>M35+'01.09.2019'!AE35</f>
        <v>19493</v>
      </c>
      <c r="AF35" s="9">
        <f>N35+'01.09.2019'!AF35</f>
        <v>0</v>
      </c>
      <c r="AG35" s="9">
        <f>O35+'01.09.2019'!AG35</f>
        <v>0</v>
      </c>
      <c r="AH35" s="9">
        <f>P35+'01.09.2019'!AH35</f>
        <v>0</v>
      </c>
      <c r="AI35" s="1">
        <f t="shared" si="5"/>
        <v>2166</v>
      </c>
      <c r="AJ35" s="10">
        <f t="shared" si="6"/>
        <v>5.3285069920676449</v>
      </c>
      <c r="AK35" s="10">
        <f t="shared" si="7"/>
        <v>14.498614958448753</v>
      </c>
    </row>
    <row r="36" spans="1:38" ht="31.5" customHeight="1" x14ac:dyDescent="0.25">
      <c r="A36" s="25" t="s">
        <v>29</v>
      </c>
      <c r="B36" s="25" t="s">
        <v>30</v>
      </c>
      <c r="C36" s="58">
        <v>316</v>
      </c>
      <c r="D36" s="1">
        <f t="shared" si="0"/>
        <v>26.333333333333332</v>
      </c>
      <c r="E36" s="36">
        <v>125</v>
      </c>
      <c r="F36" s="36"/>
      <c r="G36" s="36"/>
      <c r="H36" s="36"/>
      <c r="I36" s="36">
        <v>4</v>
      </c>
      <c r="J36" s="36"/>
      <c r="K36" s="36"/>
      <c r="L36" s="36"/>
      <c r="M36" s="36">
        <v>67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>
        <f t="shared" si="1"/>
        <v>62</v>
      </c>
      <c r="Z36" s="9">
        <f t="shared" si="2"/>
        <v>0</v>
      </c>
      <c r="AA36" s="9">
        <f t="shared" si="3"/>
        <v>0</v>
      </c>
      <c r="AB36" s="36"/>
      <c r="AC36" s="38"/>
      <c r="AD36" s="9">
        <f t="shared" si="4"/>
        <v>0</v>
      </c>
      <c r="AE36" s="9">
        <f>M36+'01.09.2019'!AE36</f>
        <v>196</v>
      </c>
      <c r="AF36" s="9">
        <f>N36+'01.09.2019'!AF36</f>
        <v>0</v>
      </c>
      <c r="AG36" s="9">
        <f>O36+'01.09.2019'!AG36</f>
        <v>0</v>
      </c>
      <c r="AH36" s="9">
        <f>P36+'01.09.2019'!AH36</f>
        <v>0</v>
      </c>
      <c r="AI36" s="1">
        <f t="shared" si="5"/>
        <v>22</v>
      </c>
      <c r="AJ36" s="10">
        <f t="shared" si="6"/>
        <v>2.3544303797468356</v>
      </c>
      <c r="AK36" s="10">
        <f t="shared" si="7"/>
        <v>2.8181818181818183</v>
      </c>
    </row>
    <row r="37" spans="1:38" ht="29.25" customHeight="1" x14ac:dyDescent="0.25">
      <c r="A37" s="25" t="s">
        <v>26</v>
      </c>
      <c r="B37" s="25" t="s">
        <v>27</v>
      </c>
      <c r="C37" s="58">
        <v>78720</v>
      </c>
      <c r="D37" s="1">
        <f t="shared" si="0"/>
        <v>6560</v>
      </c>
      <c r="E37" s="36">
        <v>76107</v>
      </c>
      <c r="F37" s="36"/>
      <c r="G37" s="36"/>
      <c r="H37" s="36"/>
      <c r="I37" s="36"/>
      <c r="J37" s="36"/>
      <c r="K37" s="36"/>
      <c r="L37" s="36"/>
      <c r="M37" s="36">
        <v>2063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9">
        <f t="shared" si="1"/>
        <v>74044</v>
      </c>
      <c r="Z37" s="9">
        <f t="shared" si="2"/>
        <v>0</v>
      </c>
      <c r="AA37" s="9">
        <f t="shared" si="3"/>
        <v>0</v>
      </c>
      <c r="AB37" s="36"/>
      <c r="AC37" s="38"/>
      <c r="AD37" s="9">
        <f t="shared" si="4"/>
        <v>0</v>
      </c>
      <c r="AE37" s="9">
        <f>M37+'01.09.2019'!AE37</f>
        <v>8349</v>
      </c>
      <c r="AF37" s="9">
        <f>N37+'01.09.2019'!AF37</f>
        <v>0</v>
      </c>
      <c r="AG37" s="9">
        <f>O37+'01.09.2019'!AG37</f>
        <v>0</v>
      </c>
      <c r="AH37" s="9">
        <f>P37+'01.09.2019'!AH37</f>
        <v>0</v>
      </c>
      <c r="AI37" s="1">
        <f t="shared" si="5"/>
        <v>928</v>
      </c>
      <c r="AJ37" s="10">
        <f t="shared" si="6"/>
        <v>11.287195121951219</v>
      </c>
      <c r="AK37" s="10">
        <f t="shared" si="7"/>
        <v>79.78879310344827</v>
      </c>
    </row>
    <row r="38" spans="1:38" ht="32.25" customHeight="1" x14ac:dyDescent="0.25">
      <c r="A38" s="25" t="s">
        <v>10</v>
      </c>
      <c r="B38" s="25" t="s">
        <v>38</v>
      </c>
      <c r="C38" s="58">
        <v>18197</v>
      </c>
      <c r="D38" s="1">
        <f t="shared" si="0"/>
        <v>1516.4166666666667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9">
        <f t="shared" si="1"/>
        <v>0</v>
      </c>
      <c r="Z38" s="9">
        <f t="shared" si="2"/>
        <v>0</v>
      </c>
      <c r="AA38" s="9">
        <f t="shared" si="3"/>
        <v>0</v>
      </c>
      <c r="AB38" s="36"/>
      <c r="AC38" s="38"/>
      <c r="AD38" s="9">
        <f t="shared" si="4"/>
        <v>0</v>
      </c>
      <c r="AE38" s="9">
        <f>M38+'01.09.2019'!AE38</f>
        <v>19961</v>
      </c>
      <c r="AF38" s="9">
        <f>N38+'01.09.2019'!AF38</f>
        <v>0</v>
      </c>
      <c r="AG38" s="9">
        <f>O38+'01.09.2019'!AG38</f>
        <v>0</v>
      </c>
      <c r="AH38" s="9">
        <f>P38+'01.09.2019'!AH38</f>
        <v>0</v>
      </c>
      <c r="AI38" s="1">
        <f t="shared" si="5"/>
        <v>2218</v>
      </c>
      <c r="AJ38" s="10">
        <f t="shared" si="6"/>
        <v>0</v>
      </c>
      <c r="AK38" s="10">
        <f t="shared" si="7"/>
        <v>0</v>
      </c>
    </row>
    <row r="39" spans="1:38" ht="31.5" customHeight="1" x14ac:dyDescent="0.25">
      <c r="A39" s="25" t="s">
        <v>14</v>
      </c>
      <c r="B39" s="25" t="s">
        <v>38</v>
      </c>
      <c r="C39" s="58">
        <v>163770</v>
      </c>
      <c r="D39" s="1">
        <f t="shared" si="0"/>
        <v>13647.5</v>
      </c>
      <c r="E39" s="36">
        <v>65825</v>
      </c>
      <c r="F39" s="36"/>
      <c r="G39" s="36">
        <v>344</v>
      </c>
      <c r="H39" s="36"/>
      <c r="I39" s="36">
        <v>12500</v>
      </c>
      <c r="J39" s="36"/>
      <c r="K39" s="36"/>
      <c r="L39" s="36"/>
      <c r="M39" s="36">
        <v>11407</v>
      </c>
      <c r="N39" s="36"/>
      <c r="O39" s="36">
        <v>26</v>
      </c>
      <c r="P39" s="36"/>
      <c r="Q39" s="36"/>
      <c r="R39" s="36"/>
      <c r="S39" s="36"/>
      <c r="T39" s="36"/>
      <c r="U39" s="36"/>
      <c r="V39" s="36"/>
      <c r="W39" s="36"/>
      <c r="X39" s="36"/>
      <c r="Y39" s="9">
        <f t="shared" si="1"/>
        <v>66918</v>
      </c>
      <c r="Z39" s="9">
        <f t="shared" si="2"/>
        <v>0</v>
      </c>
      <c r="AA39" s="9">
        <f t="shared" si="3"/>
        <v>318</v>
      </c>
      <c r="AB39" s="36"/>
      <c r="AC39" s="38"/>
      <c r="AD39" s="9">
        <f t="shared" si="4"/>
        <v>0</v>
      </c>
      <c r="AE39" s="9">
        <f>M39+'01.09.2019'!AE39</f>
        <v>36563</v>
      </c>
      <c r="AF39" s="9">
        <f>N39+'01.09.2019'!AF39</f>
        <v>0</v>
      </c>
      <c r="AG39" s="9">
        <f>O39+'01.09.2019'!AG39</f>
        <v>67002</v>
      </c>
      <c r="AH39" s="9">
        <f>P39+'01.09.2019'!AH39</f>
        <v>1816</v>
      </c>
      <c r="AI39" s="1">
        <f t="shared" si="5"/>
        <v>11507</v>
      </c>
      <c r="AJ39" s="10">
        <f t="shared" si="6"/>
        <v>4.9266165964462356</v>
      </c>
      <c r="AK39" s="10">
        <f t="shared" si="7"/>
        <v>5.8430520552707046</v>
      </c>
    </row>
    <row r="40" spans="1:38" ht="31.5" customHeight="1" x14ac:dyDescent="0.25">
      <c r="A40" s="25" t="s">
        <v>14</v>
      </c>
      <c r="B40" s="25" t="s">
        <v>86</v>
      </c>
      <c r="C40" s="58">
        <v>1047</v>
      </c>
      <c r="D40" s="1">
        <f t="shared" si="0"/>
        <v>87.25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9">
        <f t="shared" si="1"/>
        <v>0</v>
      </c>
      <c r="Z40" s="9">
        <f t="shared" si="2"/>
        <v>0</v>
      </c>
      <c r="AA40" s="9">
        <f t="shared" si="3"/>
        <v>0</v>
      </c>
      <c r="AB40" s="36"/>
      <c r="AC40" s="38"/>
      <c r="AD40" s="9">
        <f t="shared" si="4"/>
        <v>0</v>
      </c>
      <c r="AE40" s="9">
        <f>M40+'01.09.2019'!AE40</f>
        <v>0</v>
      </c>
      <c r="AF40" s="9">
        <f>N40+'01.09.2019'!AF40</f>
        <v>0</v>
      </c>
      <c r="AG40" s="9">
        <f>O40+'01.09.2019'!AG40</f>
        <v>0</v>
      </c>
      <c r="AH40" s="9">
        <f>P40+'01.09.2019'!AH40</f>
        <v>0</v>
      </c>
      <c r="AI40" s="1">
        <f t="shared" si="5"/>
        <v>0</v>
      </c>
      <c r="AJ40" s="10">
        <f t="shared" si="6"/>
        <v>0</v>
      </c>
      <c r="AK40" s="10" t="e">
        <f t="shared" si="7"/>
        <v>#DIV/0!</v>
      </c>
    </row>
    <row r="41" spans="1:38" ht="39.75" customHeight="1" x14ac:dyDescent="0.25">
      <c r="A41" s="25" t="s">
        <v>61</v>
      </c>
      <c r="B41" s="25" t="s">
        <v>66</v>
      </c>
      <c r="C41" s="58">
        <v>0</v>
      </c>
      <c r="D41" s="1">
        <f t="shared" si="0"/>
        <v>0</v>
      </c>
      <c r="E41" s="36">
        <v>7940</v>
      </c>
      <c r="F41" s="36"/>
      <c r="G41" s="36"/>
      <c r="H41" s="36"/>
      <c r="I41" s="36"/>
      <c r="J41" s="36"/>
      <c r="K41" s="36"/>
      <c r="L41" s="36"/>
      <c r="M41" s="36">
        <v>477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9">
        <f t="shared" si="1"/>
        <v>7463</v>
      </c>
      <c r="Z41" s="9">
        <f t="shared" si="2"/>
        <v>0</v>
      </c>
      <c r="AA41" s="9">
        <f t="shared" si="3"/>
        <v>0</v>
      </c>
      <c r="AB41" s="36"/>
      <c r="AC41" s="38"/>
      <c r="AD41" s="9">
        <f t="shared" si="4"/>
        <v>0</v>
      </c>
      <c r="AE41" s="9">
        <f>M41+'01.09.2019'!AE41</f>
        <v>737</v>
      </c>
      <c r="AF41" s="9">
        <f>N41+'01.09.2019'!AF41</f>
        <v>0</v>
      </c>
      <c r="AG41" s="9">
        <f>O41+'01.09.2019'!AG41</f>
        <v>0</v>
      </c>
      <c r="AH41" s="9">
        <f>P41+'01.09.2019'!AH41</f>
        <v>0</v>
      </c>
      <c r="AI41" s="1">
        <f t="shared" si="5"/>
        <v>82</v>
      </c>
      <c r="AJ41" s="10" t="e">
        <f t="shared" si="6"/>
        <v>#DIV/0!</v>
      </c>
      <c r="AK41" s="10">
        <f t="shared" si="7"/>
        <v>91.012195121951223</v>
      </c>
    </row>
    <row r="42" spans="1:38" ht="31.5" customHeight="1" x14ac:dyDescent="0.25">
      <c r="A42" s="25" t="s">
        <v>62</v>
      </c>
      <c r="B42" s="25" t="s">
        <v>63</v>
      </c>
      <c r="C42" s="58">
        <v>33784</v>
      </c>
      <c r="D42" s="1">
        <f t="shared" si="0"/>
        <v>2815.3333333333335</v>
      </c>
      <c r="E42" s="36">
        <v>2634</v>
      </c>
      <c r="F42" s="36"/>
      <c r="G42" s="36"/>
      <c r="H42" s="36"/>
      <c r="I42" s="36"/>
      <c r="J42" s="36"/>
      <c r="K42" s="36"/>
      <c r="L42" s="36"/>
      <c r="M42" s="36">
        <v>407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9">
        <f t="shared" si="1"/>
        <v>2227</v>
      </c>
      <c r="Z42" s="9">
        <f t="shared" si="2"/>
        <v>0</v>
      </c>
      <c r="AA42" s="9">
        <f t="shared" si="3"/>
        <v>0</v>
      </c>
      <c r="AB42" s="36"/>
      <c r="AC42" s="38"/>
      <c r="AD42" s="9">
        <f t="shared" si="4"/>
        <v>0</v>
      </c>
      <c r="AE42" s="9">
        <f>M42+'01.09.2019'!AE42</f>
        <v>1872</v>
      </c>
      <c r="AF42" s="9">
        <f>N42+'01.09.2019'!AF42</f>
        <v>0</v>
      </c>
      <c r="AG42" s="9">
        <f>O42+'01.09.2019'!AG42</f>
        <v>0</v>
      </c>
      <c r="AH42" s="9">
        <f>P42+'01.09.2019'!AH42</f>
        <v>0</v>
      </c>
      <c r="AI42" s="1">
        <f t="shared" si="5"/>
        <v>208</v>
      </c>
      <c r="AJ42" s="10">
        <f t="shared" si="6"/>
        <v>0.79102533743784031</v>
      </c>
      <c r="AK42" s="10">
        <f t="shared" si="7"/>
        <v>10.70673076923077</v>
      </c>
    </row>
    <row r="43" spans="1:38" ht="39" customHeight="1" x14ac:dyDescent="0.25">
      <c r="A43" s="26" t="s">
        <v>92</v>
      </c>
      <c r="B43" s="27" t="s">
        <v>65</v>
      </c>
      <c r="C43" s="58">
        <v>33784</v>
      </c>
      <c r="D43" s="1">
        <f t="shared" si="0"/>
        <v>2815.3333333333335</v>
      </c>
      <c r="E43" s="36">
        <v>6817</v>
      </c>
      <c r="F43" s="36"/>
      <c r="G43" s="36"/>
      <c r="H43" s="36"/>
      <c r="I43" s="36"/>
      <c r="J43" s="36"/>
      <c r="K43" s="36"/>
      <c r="L43" s="36"/>
      <c r="M43" s="36">
        <v>479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9">
        <f t="shared" si="1"/>
        <v>6338</v>
      </c>
      <c r="Z43" s="9">
        <f t="shared" si="2"/>
        <v>0</v>
      </c>
      <c r="AA43" s="9">
        <f t="shared" si="3"/>
        <v>0</v>
      </c>
      <c r="AB43" s="36"/>
      <c r="AC43" s="38"/>
      <c r="AD43" s="9">
        <f t="shared" si="4"/>
        <v>0</v>
      </c>
      <c r="AE43" s="9">
        <f>M43+'01.09.2019'!AE43</f>
        <v>1866</v>
      </c>
      <c r="AF43" s="9">
        <f>N43+'01.09.2019'!AF43</f>
        <v>0</v>
      </c>
      <c r="AG43" s="9">
        <f>O43+'01.09.2019'!AG43</f>
        <v>0</v>
      </c>
      <c r="AH43" s="9">
        <f>P43+'01.09.2019'!AH43</f>
        <v>0</v>
      </c>
      <c r="AI43" s="1">
        <f t="shared" si="5"/>
        <v>207</v>
      </c>
      <c r="AJ43" s="10">
        <f t="shared" si="6"/>
        <v>2.2512431920435709</v>
      </c>
      <c r="AK43" s="10">
        <f t="shared" si="7"/>
        <v>30.618357487922705</v>
      </c>
    </row>
    <row r="44" spans="1:38" ht="41.25" customHeight="1" x14ac:dyDescent="0.25">
      <c r="A44" s="26" t="s">
        <v>92</v>
      </c>
      <c r="B44" s="27" t="s">
        <v>64</v>
      </c>
      <c r="C44" s="58">
        <v>88</v>
      </c>
      <c r="D44" s="1">
        <f t="shared" si="0"/>
        <v>7.333333333333333</v>
      </c>
      <c r="E44" s="36">
        <v>120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9">
        <f t="shared" si="1"/>
        <v>120</v>
      </c>
      <c r="Z44" s="9">
        <f t="shared" si="2"/>
        <v>0</v>
      </c>
      <c r="AA44" s="9">
        <f t="shared" si="3"/>
        <v>0</v>
      </c>
      <c r="AB44" s="36"/>
      <c r="AC44" s="38"/>
      <c r="AD44" s="9">
        <f t="shared" si="4"/>
        <v>0</v>
      </c>
      <c r="AE44" s="9">
        <f>M44+'01.09.2019'!AE44</f>
        <v>0</v>
      </c>
      <c r="AF44" s="9">
        <f>N44+'01.09.2019'!AF44</f>
        <v>0</v>
      </c>
      <c r="AG44" s="9">
        <f>O44+'01.09.2019'!AG44</f>
        <v>0</v>
      </c>
      <c r="AH44" s="9">
        <f>P44+'01.09.2019'!AH44</f>
        <v>0</v>
      </c>
      <c r="AI44" s="1">
        <f t="shared" si="5"/>
        <v>0</v>
      </c>
      <c r="AJ44" s="10">
        <f t="shared" si="6"/>
        <v>16.363636363636363</v>
      </c>
      <c r="AK44" s="10" t="e">
        <f t="shared" si="7"/>
        <v>#DIV/0!</v>
      </c>
    </row>
    <row r="45" spans="1:38" ht="38.25" customHeight="1" x14ac:dyDescent="0.25">
      <c r="A45" s="26" t="s">
        <v>93</v>
      </c>
      <c r="B45" s="27" t="s">
        <v>90</v>
      </c>
      <c r="C45" s="58">
        <v>17</v>
      </c>
      <c r="D45" s="1">
        <f t="shared" si="0"/>
        <v>1.4166666666666667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9">
        <f t="shared" si="1"/>
        <v>0</v>
      </c>
      <c r="Z45" s="9">
        <f t="shared" si="2"/>
        <v>0</v>
      </c>
      <c r="AA45" s="9">
        <f t="shared" si="3"/>
        <v>0</v>
      </c>
      <c r="AB45" s="36"/>
      <c r="AC45" s="38"/>
      <c r="AD45" s="9">
        <f t="shared" si="4"/>
        <v>0</v>
      </c>
      <c r="AE45" s="9">
        <f>M45+'01.09.2019'!AE45</f>
        <v>0</v>
      </c>
      <c r="AF45" s="9">
        <f>N45+'01.09.2019'!AF45</f>
        <v>0</v>
      </c>
      <c r="AG45" s="9">
        <f>O45+'01.09.2019'!AG45</f>
        <v>0</v>
      </c>
      <c r="AH45" s="9">
        <f>P45+'01.09.2019'!AH45</f>
        <v>0</v>
      </c>
      <c r="AI45" s="1">
        <f t="shared" si="5"/>
        <v>0</v>
      </c>
      <c r="AJ45" s="10">
        <f t="shared" si="6"/>
        <v>0</v>
      </c>
      <c r="AK45" s="10" t="e">
        <f t="shared" si="7"/>
        <v>#DIV/0!</v>
      </c>
    </row>
    <row r="46" spans="1:38" ht="30.75" customHeight="1" x14ac:dyDescent="0.25">
      <c r="A46" s="26" t="s">
        <v>87</v>
      </c>
      <c r="B46" s="25" t="s">
        <v>27</v>
      </c>
      <c r="C46" s="58">
        <v>34954</v>
      </c>
      <c r="D46" s="1">
        <f t="shared" si="0"/>
        <v>2912.8333333333335</v>
      </c>
      <c r="E46" s="36"/>
      <c r="F46" s="36">
        <v>21655</v>
      </c>
      <c r="G46" s="36"/>
      <c r="H46" s="36"/>
      <c r="I46" s="36"/>
      <c r="J46" s="36"/>
      <c r="K46" s="36"/>
      <c r="L46" s="36"/>
      <c r="M46" s="36"/>
      <c r="N46" s="36">
        <v>1731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9">
        <f t="shared" si="1"/>
        <v>0</v>
      </c>
      <c r="Z46" s="9">
        <f t="shared" si="2"/>
        <v>19924</v>
      </c>
      <c r="AA46" s="9">
        <f t="shared" si="3"/>
        <v>0</v>
      </c>
      <c r="AB46" s="36"/>
      <c r="AC46" s="38"/>
      <c r="AD46" s="9">
        <f t="shared" si="4"/>
        <v>0</v>
      </c>
      <c r="AE46" s="9">
        <f>M46+'01.09.2019'!AE46</f>
        <v>0</v>
      </c>
      <c r="AF46" s="9">
        <f>N46+'01.09.2019'!AF46</f>
        <v>5268</v>
      </c>
      <c r="AG46" s="9">
        <f>O46+'01.09.2019'!AG46</f>
        <v>0</v>
      </c>
      <c r="AH46" s="9">
        <f>P46+'01.09.2019'!AH46</f>
        <v>0</v>
      </c>
      <c r="AI46" s="1">
        <f t="shared" si="5"/>
        <v>585</v>
      </c>
      <c r="AJ46" s="10">
        <f t="shared" si="6"/>
        <v>6.8400755278365848</v>
      </c>
      <c r="AK46" s="10">
        <f t="shared" si="7"/>
        <v>34.058119658119658</v>
      </c>
    </row>
    <row r="47" spans="1:38" ht="30.75" customHeight="1" x14ac:dyDescent="0.25">
      <c r="A47" s="26" t="s">
        <v>88</v>
      </c>
      <c r="B47" s="25" t="s">
        <v>89</v>
      </c>
      <c r="C47" s="58">
        <v>32796</v>
      </c>
      <c r="D47" s="1">
        <f t="shared" si="0"/>
        <v>2733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9">
        <f t="shared" si="1"/>
        <v>0</v>
      </c>
      <c r="Z47" s="9">
        <f t="shared" si="2"/>
        <v>0</v>
      </c>
      <c r="AA47" s="9">
        <f t="shared" si="3"/>
        <v>0</v>
      </c>
      <c r="AB47" s="36"/>
      <c r="AC47" s="38"/>
      <c r="AD47" s="9">
        <f t="shared" si="4"/>
        <v>0</v>
      </c>
      <c r="AE47" s="9">
        <f>M47+'01.09.2019'!AE47</f>
        <v>0</v>
      </c>
      <c r="AF47" s="9">
        <f>N47+'01.09.2019'!AF47</f>
        <v>0</v>
      </c>
      <c r="AG47" s="9">
        <f>O47+'01.09.2019'!AG47</f>
        <v>0</v>
      </c>
      <c r="AH47" s="9">
        <f>P47+'01.09.2019'!AH47</f>
        <v>0</v>
      </c>
      <c r="AI47" s="1">
        <f t="shared" si="5"/>
        <v>0</v>
      </c>
      <c r="AJ47" s="10">
        <f t="shared" si="6"/>
        <v>0</v>
      </c>
      <c r="AK47" s="10" t="e">
        <f t="shared" si="7"/>
        <v>#DIV/0!</v>
      </c>
    </row>
    <row r="48" spans="1:38" ht="23.25" customHeight="1" x14ac:dyDescent="0.25">
      <c r="A48" s="69" t="s">
        <v>17</v>
      </c>
      <c r="B48" s="6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7" ht="34.5" customHeight="1" x14ac:dyDescent="0.25">
      <c r="A49" s="25" t="s">
        <v>15</v>
      </c>
      <c r="B49" s="25" t="s">
        <v>41</v>
      </c>
      <c r="C49" s="58">
        <v>89984</v>
      </c>
      <c r="D49" s="1">
        <f t="shared" si="0"/>
        <v>7498.666666666667</v>
      </c>
      <c r="E49" s="36">
        <v>63094</v>
      </c>
      <c r="F49" s="36"/>
      <c r="G49" s="36"/>
      <c r="H49" s="36"/>
      <c r="I49" s="36"/>
      <c r="J49" s="39"/>
      <c r="K49" s="39"/>
      <c r="L49" s="39"/>
      <c r="M49" s="36">
        <v>8850</v>
      </c>
      <c r="N49" s="39"/>
      <c r="O49" s="39"/>
      <c r="P49" s="39"/>
      <c r="Q49" s="36"/>
      <c r="R49" s="39"/>
      <c r="S49" s="39"/>
      <c r="T49" s="36"/>
      <c r="U49" s="39"/>
      <c r="V49" s="39"/>
      <c r="W49" s="39"/>
      <c r="X49" s="39"/>
      <c r="Y49" s="9">
        <f t="shared" si="1"/>
        <v>54244</v>
      </c>
      <c r="Z49" s="9">
        <f t="shared" si="2"/>
        <v>0</v>
      </c>
      <c r="AA49" s="9">
        <f t="shared" si="3"/>
        <v>0</v>
      </c>
      <c r="AB49" s="36"/>
      <c r="AC49" s="38"/>
      <c r="AD49" s="9">
        <f t="shared" si="4"/>
        <v>0</v>
      </c>
      <c r="AE49" s="9">
        <f>M49+'01.09.2019'!AE49</f>
        <v>58199</v>
      </c>
      <c r="AF49" s="9">
        <f>N49+'01.09.2019'!AF49</f>
        <v>0</v>
      </c>
      <c r="AG49" s="9">
        <f>O49+'01.09.2019'!AG49</f>
        <v>0</v>
      </c>
      <c r="AH49" s="9">
        <f>P49+'01.09.2019'!AH49</f>
        <v>0</v>
      </c>
      <c r="AI49" s="1">
        <f t="shared" si="5"/>
        <v>6467</v>
      </c>
      <c r="AJ49" s="10">
        <f t="shared" si="6"/>
        <v>7.233819345661451</v>
      </c>
      <c r="AK49" s="10">
        <f t="shared" si="7"/>
        <v>8.3878150610793263</v>
      </c>
    </row>
    <row r="50" spans="1:37" ht="29.25" customHeight="1" x14ac:dyDescent="0.25">
      <c r="A50" s="25" t="s">
        <v>33</v>
      </c>
      <c r="B50" s="25" t="s">
        <v>43</v>
      </c>
      <c r="C50" s="58">
        <v>1874</v>
      </c>
      <c r="D50" s="1">
        <f t="shared" si="0"/>
        <v>156.16666666666666</v>
      </c>
      <c r="E50" s="36">
        <v>3136</v>
      </c>
      <c r="F50" s="36"/>
      <c r="G50" s="36"/>
      <c r="H50" s="36"/>
      <c r="I50" s="36"/>
      <c r="J50" s="39"/>
      <c r="K50" s="39"/>
      <c r="L50" s="39"/>
      <c r="M50" s="36">
        <v>120</v>
      </c>
      <c r="N50" s="39"/>
      <c r="O50" s="39"/>
      <c r="P50" s="39"/>
      <c r="Q50" s="36"/>
      <c r="R50" s="39"/>
      <c r="S50" s="39"/>
      <c r="T50" s="36"/>
      <c r="U50" s="39"/>
      <c r="V50" s="39"/>
      <c r="W50" s="39"/>
      <c r="X50" s="39"/>
      <c r="Y50" s="9">
        <f t="shared" si="1"/>
        <v>3016</v>
      </c>
      <c r="Z50" s="9">
        <f t="shared" si="2"/>
        <v>0</v>
      </c>
      <c r="AA50" s="9">
        <f t="shared" si="3"/>
        <v>0</v>
      </c>
      <c r="AB50" s="36"/>
      <c r="AC50" s="38"/>
      <c r="AD50" s="9">
        <f t="shared" si="4"/>
        <v>0</v>
      </c>
      <c r="AE50" s="9">
        <f>M50+'01.09.2019'!AE50</f>
        <v>184</v>
      </c>
      <c r="AF50" s="9">
        <f>N50+'01.09.2019'!AF50</f>
        <v>0</v>
      </c>
      <c r="AG50" s="9">
        <f>O50+'01.09.2019'!AG50</f>
        <v>0</v>
      </c>
      <c r="AH50" s="9">
        <f>P50+'01.09.2019'!AH50</f>
        <v>0</v>
      </c>
      <c r="AI50" s="1">
        <f t="shared" si="5"/>
        <v>20</v>
      </c>
      <c r="AJ50" s="10">
        <f t="shared" si="6"/>
        <v>19.312700106723586</v>
      </c>
      <c r="AK50" s="10">
        <f t="shared" si="7"/>
        <v>150.80000000000001</v>
      </c>
    </row>
    <row r="51" spans="1:37" ht="32.25" customHeight="1" x14ac:dyDescent="0.25">
      <c r="A51" s="25" t="s">
        <v>16</v>
      </c>
      <c r="B51" s="25" t="s">
        <v>31</v>
      </c>
      <c r="C51" s="58">
        <v>175378</v>
      </c>
      <c r="D51" s="1">
        <f t="shared" si="0"/>
        <v>14614.833333333334</v>
      </c>
      <c r="E51" s="36">
        <v>164794</v>
      </c>
      <c r="F51" s="36"/>
      <c r="G51" s="36"/>
      <c r="H51" s="36"/>
      <c r="I51" s="36"/>
      <c r="J51" s="39"/>
      <c r="K51" s="39"/>
      <c r="L51" s="39"/>
      <c r="M51" s="36">
        <v>13610</v>
      </c>
      <c r="N51" s="39"/>
      <c r="O51" s="39"/>
      <c r="P51" s="39"/>
      <c r="Q51" s="36"/>
      <c r="R51" s="39"/>
      <c r="S51" s="39"/>
      <c r="T51" s="36"/>
      <c r="U51" s="39"/>
      <c r="V51" s="39"/>
      <c r="W51" s="39"/>
      <c r="X51" s="39"/>
      <c r="Y51" s="9">
        <f t="shared" si="1"/>
        <v>151184</v>
      </c>
      <c r="Z51" s="9">
        <f t="shared" si="2"/>
        <v>0</v>
      </c>
      <c r="AA51" s="9">
        <f t="shared" si="3"/>
        <v>0</v>
      </c>
      <c r="AB51" s="36"/>
      <c r="AC51" s="38"/>
      <c r="AD51" s="9">
        <f t="shared" si="4"/>
        <v>0</v>
      </c>
      <c r="AE51" s="9">
        <f>M51+'01.09.2019'!AE51</f>
        <v>70394</v>
      </c>
      <c r="AF51" s="9">
        <f>N51+'01.09.2019'!AF51</f>
        <v>0</v>
      </c>
      <c r="AG51" s="9">
        <f>O51+'01.09.2019'!AG51</f>
        <v>0</v>
      </c>
      <c r="AH51" s="9">
        <f>P51+'01.09.2019'!AH51</f>
        <v>0</v>
      </c>
      <c r="AI51" s="1">
        <f t="shared" si="5"/>
        <v>7822</v>
      </c>
      <c r="AJ51" s="10">
        <f t="shared" si="6"/>
        <v>10.344558610544082</v>
      </c>
      <c r="AK51" s="10">
        <f t="shared" si="7"/>
        <v>19.328049092303758</v>
      </c>
    </row>
    <row r="52" spans="1:37" ht="30.75" customHeight="1" x14ac:dyDescent="0.25">
      <c r="A52" s="28" t="s">
        <v>16</v>
      </c>
      <c r="B52" s="28" t="s">
        <v>32</v>
      </c>
      <c r="C52" s="58">
        <v>3195</v>
      </c>
      <c r="D52" s="1">
        <f t="shared" si="0"/>
        <v>266.25</v>
      </c>
      <c r="E52" s="36">
        <v>4152</v>
      </c>
      <c r="F52" s="36"/>
      <c r="G52" s="36"/>
      <c r="H52" s="36"/>
      <c r="I52" s="36"/>
      <c r="J52" s="39"/>
      <c r="K52" s="39"/>
      <c r="L52" s="39"/>
      <c r="M52" s="36">
        <v>100</v>
      </c>
      <c r="N52" s="39"/>
      <c r="O52" s="39"/>
      <c r="P52" s="39"/>
      <c r="Q52" s="36"/>
      <c r="R52" s="39"/>
      <c r="S52" s="39"/>
      <c r="T52" s="36"/>
      <c r="U52" s="39"/>
      <c r="V52" s="39"/>
      <c r="W52" s="39"/>
      <c r="X52" s="39"/>
      <c r="Y52" s="9">
        <f t="shared" si="1"/>
        <v>4052</v>
      </c>
      <c r="Z52" s="9">
        <f t="shared" si="2"/>
        <v>0</v>
      </c>
      <c r="AA52" s="9">
        <f t="shared" si="3"/>
        <v>0</v>
      </c>
      <c r="AB52" s="36"/>
      <c r="AC52" s="38"/>
      <c r="AD52" s="9">
        <f t="shared" si="4"/>
        <v>0</v>
      </c>
      <c r="AE52" s="9">
        <f>M52+'01.09.2019'!AE52</f>
        <v>1348</v>
      </c>
      <c r="AF52" s="9">
        <f>N52+'01.09.2019'!AF52</f>
        <v>0</v>
      </c>
      <c r="AG52" s="9">
        <f>O52+'01.09.2019'!AG52</f>
        <v>0</v>
      </c>
      <c r="AH52" s="9">
        <f>P52+'01.09.2019'!AH52</f>
        <v>0</v>
      </c>
      <c r="AI52" s="1">
        <f t="shared" si="5"/>
        <v>150</v>
      </c>
      <c r="AJ52" s="10">
        <f>(Y52+Z52+AA52)/D52</f>
        <v>15.218779342723005</v>
      </c>
      <c r="AK52" s="10">
        <f>(Y52+Z52+AA52)/AI52</f>
        <v>27.013333333333332</v>
      </c>
    </row>
    <row r="53" spans="1:37" ht="15.75" customHeight="1" x14ac:dyDescent="0.3">
      <c r="A53" s="73" t="s">
        <v>118</v>
      </c>
      <c r="B53" s="73"/>
      <c r="C53" s="7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5" t="s">
        <v>107</v>
      </c>
      <c r="Q53" s="5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  <c r="AK53" s="6"/>
    </row>
    <row r="54" spans="1:37" ht="15.6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  <row r="58" spans="1:37" ht="14.45" x14ac:dyDescent="0.3">
      <c r="A58" s="2"/>
      <c r="B58" s="2"/>
      <c r="C58" s="2"/>
      <c r="D58" s="2"/>
      <c r="E58" s="2"/>
      <c r="F58" s="2"/>
      <c r="G58" s="2"/>
      <c r="H58" s="22"/>
      <c r="I58" s="2"/>
      <c r="J58" s="2"/>
      <c r="K58" s="2"/>
      <c r="L58" s="22"/>
      <c r="M58" s="2"/>
      <c r="N58" s="2"/>
      <c r="O58" s="2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2"/>
      <c r="AE58" s="2"/>
      <c r="AF58" s="2"/>
      <c r="AG58" s="2"/>
      <c r="AH58" s="2"/>
      <c r="AI58" s="2"/>
      <c r="AJ58" s="2"/>
      <c r="AK58" s="2"/>
    </row>
    <row r="59" spans="1:37" ht="15" customHeight="1" x14ac:dyDescent="0.3">
      <c r="A59" s="2"/>
      <c r="B59" s="2"/>
      <c r="C59" s="2"/>
      <c r="D59" s="2"/>
      <c r="E59" s="2"/>
      <c r="F59" s="2"/>
      <c r="G59" s="2"/>
      <c r="H59" s="22"/>
      <c r="I59" s="2"/>
      <c r="J59" s="2"/>
      <c r="K59" s="2"/>
      <c r="L59" s="22"/>
      <c r="M59" s="2"/>
      <c r="N59" s="2"/>
      <c r="O59" s="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2"/>
      <c r="AE59" s="2"/>
      <c r="AF59" s="2"/>
      <c r="AG59" s="2"/>
      <c r="AH59" s="2"/>
      <c r="AI59" s="2"/>
      <c r="AJ59" s="2"/>
      <c r="AK59" s="2"/>
    </row>
    <row r="60" spans="1:37" ht="14.45" x14ac:dyDescent="0.3">
      <c r="A60" s="2"/>
      <c r="B60" s="2"/>
      <c r="C60" s="2"/>
      <c r="D60" s="2"/>
      <c r="E60" s="2"/>
      <c r="F60" s="2"/>
      <c r="G60" s="2"/>
      <c r="H60" s="22"/>
      <c r="I60" s="2"/>
      <c r="J60" s="2"/>
      <c r="K60" s="2"/>
      <c r="L60" s="22"/>
      <c r="M60" s="2"/>
      <c r="N60" s="2"/>
      <c r="O60" s="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2"/>
      <c r="AE60" s="2"/>
      <c r="AF60" s="2"/>
      <c r="AG60" s="2"/>
      <c r="AH60" s="2"/>
      <c r="AI60" s="2"/>
      <c r="AJ60" s="2"/>
      <c r="AK60" s="2"/>
    </row>
    <row r="61" spans="1:37" ht="15" customHeight="1" x14ac:dyDescent="0.3">
      <c r="A61" s="2"/>
      <c r="B61" s="2"/>
      <c r="C61" s="2"/>
      <c r="D61" s="2"/>
      <c r="E61" s="2"/>
      <c r="F61" s="2"/>
      <c r="G61" s="2"/>
      <c r="H61" s="22"/>
      <c r="I61" s="2"/>
      <c r="J61" s="2"/>
      <c r="K61" s="2"/>
      <c r="L61" s="22"/>
      <c r="M61" s="2"/>
      <c r="N61" s="2"/>
      <c r="O61" s="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2"/>
      <c r="AE61" s="2"/>
      <c r="AF61" s="2"/>
      <c r="AG61" s="2"/>
      <c r="AH61" s="2"/>
      <c r="AI61" s="2"/>
      <c r="AJ61" s="2"/>
      <c r="AK61" s="2"/>
    </row>
    <row r="62" spans="1:37" ht="14.45" x14ac:dyDescent="0.3">
      <c r="A62" s="2"/>
      <c r="B62" s="2"/>
      <c r="C62" s="2"/>
      <c r="D62" s="2"/>
      <c r="E62" s="2"/>
      <c r="F62" s="2"/>
      <c r="G62" s="2"/>
      <c r="H62" s="22"/>
      <c r="I62" s="2"/>
      <c r="J62" s="2"/>
      <c r="K62" s="2"/>
      <c r="L62" s="22"/>
      <c r="M62" s="2"/>
      <c r="N62" s="2"/>
      <c r="O62" s="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2"/>
      <c r="AE62" s="2"/>
      <c r="AF62" s="2"/>
      <c r="AG62" s="2"/>
      <c r="AH62" s="2"/>
      <c r="AI62" s="2"/>
      <c r="AJ62" s="2"/>
      <c r="AK62" s="2"/>
    </row>
    <row r="63" spans="1:37" ht="15" customHeight="1" x14ac:dyDescent="0.3">
      <c r="A63" s="2"/>
      <c r="B63" s="2"/>
      <c r="C63" s="2"/>
      <c r="D63" s="2"/>
      <c r="E63" s="2"/>
      <c r="F63" s="2"/>
      <c r="G63" s="2"/>
      <c r="H63" s="22"/>
      <c r="I63" s="2"/>
      <c r="J63" s="2"/>
      <c r="K63" s="2"/>
      <c r="L63" s="22"/>
      <c r="M63" s="2"/>
      <c r="N63" s="2"/>
      <c r="O63" s="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2"/>
      <c r="AE63" s="2"/>
      <c r="AF63" s="2"/>
      <c r="AG63" s="2"/>
      <c r="AH63" s="2"/>
      <c r="AI63" s="2"/>
      <c r="AJ63" s="2"/>
      <c r="AK63" s="2"/>
    </row>
    <row r="64" spans="1:37" ht="14.45" x14ac:dyDescent="0.3">
      <c r="A64" s="2"/>
      <c r="B64" s="2"/>
      <c r="C64" s="2"/>
      <c r="D64" s="2"/>
      <c r="E64" s="2"/>
      <c r="F64" s="2"/>
      <c r="G64" s="2"/>
      <c r="H64" s="22"/>
      <c r="I64" s="2"/>
      <c r="J64" s="2"/>
      <c r="K64" s="2"/>
      <c r="L64" s="22"/>
      <c r="M64" s="2"/>
      <c r="N64" s="2"/>
      <c r="O64" s="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2"/>
      <c r="AE64" s="2"/>
      <c r="AF64" s="2"/>
      <c r="AG64" s="2"/>
      <c r="AH64" s="2"/>
      <c r="AI64" s="2"/>
      <c r="AJ64" s="2"/>
      <c r="AK64" s="2"/>
    </row>
    <row r="65" spans="1:37" ht="15" customHeight="1" x14ac:dyDescent="0.3">
      <c r="A65" s="2"/>
      <c r="B65" s="2"/>
      <c r="C65" s="2"/>
      <c r="D65" s="2"/>
      <c r="E65" s="2"/>
      <c r="F65" s="2"/>
      <c r="G65" s="2"/>
      <c r="H65" s="22"/>
      <c r="I65" s="2"/>
      <c r="J65" s="2"/>
      <c r="K65" s="2"/>
      <c r="L65" s="22"/>
      <c r="M65" s="2"/>
      <c r="N65" s="2"/>
      <c r="O65" s="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2"/>
      <c r="AE65" s="2"/>
      <c r="AF65" s="2"/>
      <c r="AG65" s="2"/>
      <c r="AH65" s="2"/>
      <c r="AI65" s="2"/>
      <c r="AJ65" s="2"/>
      <c r="AK65" s="2"/>
    </row>
    <row r="66" spans="1:37" ht="14.45" x14ac:dyDescent="0.3">
      <c r="A66" s="2"/>
      <c r="B66" s="2"/>
      <c r="C66" s="2"/>
      <c r="D66" s="2"/>
      <c r="E66" s="2"/>
      <c r="F66" s="2"/>
      <c r="G66" s="2"/>
      <c r="H66" s="22"/>
      <c r="I66" s="2"/>
      <c r="J66" s="2"/>
      <c r="K66" s="2"/>
      <c r="L66" s="22"/>
      <c r="M66" s="2"/>
      <c r="N66" s="2"/>
      <c r="O66" s="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2"/>
      <c r="AE66" s="2"/>
      <c r="AF66" s="2"/>
      <c r="AG66" s="2"/>
      <c r="AH66" s="2"/>
      <c r="AI66" s="2"/>
      <c r="AJ66" s="2"/>
      <c r="AK66" s="2"/>
    </row>
    <row r="67" spans="1:37" ht="15" customHeight="1" x14ac:dyDescent="0.3">
      <c r="A67" s="2"/>
      <c r="B67" s="2"/>
      <c r="C67" s="2"/>
      <c r="D67" s="2"/>
      <c r="E67" s="2"/>
      <c r="F67" s="2"/>
      <c r="G67" s="2"/>
      <c r="H67" s="22"/>
      <c r="I67" s="2"/>
      <c r="J67" s="2"/>
      <c r="K67" s="2"/>
      <c r="L67" s="22"/>
      <c r="M67" s="2"/>
      <c r="N67" s="2"/>
      <c r="O67" s="2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2"/>
      <c r="AE67" s="2"/>
      <c r="AF67" s="2"/>
      <c r="AG67" s="2"/>
      <c r="AH67" s="2"/>
      <c r="AI67" s="2"/>
      <c r="AJ67" s="2"/>
      <c r="AK67" s="2"/>
    </row>
    <row r="68" spans="1:37" ht="14.45" x14ac:dyDescent="0.3">
      <c r="A68" s="2"/>
      <c r="B68" s="2"/>
      <c r="C68" s="2"/>
      <c r="D68" s="2"/>
      <c r="E68" s="2"/>
      <c r="F68" s="2"/>
      <c r="G68" s="2"/>
      <c r="H68" s="22"/>
      <c r="I68" s="2"/>
      <c r="J68" s="2"/>
      <c r="K68" s="2"/>
      <c r="L68" s="22"/>
      <c r="M68" s="2"/>
      <c r="N68" s="2"/>
      <c r="O68" s="2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2"/>
      <c r="AE68" s="2"/>
      <c r="AF68" s="2"/>
      <c r="AG68" s="2"/>
      <c r="AH68" s="2"/>
      <c r="AI68" s="2"/>
      <c r="AJ68" s="2"/>
      <c r="AK68" s="2"/>
    </row>
    <row r="69" spans="1:37" ht="15" customHeight="1" x14ac:dyDescent="0.3">
      <c r="A69" s="2"/>
      <c r="B69" s="2"/>
      <c r="C69" s="2"/>
      <c r="D69" s="2"/>
      <c r="E69" s="2"/>
      <c r="F69" s="2"/>
      <c r="G69" s="2"/>
      <c r="H69" s="22"/>
      <c r="I69" s="2"/>
      <c r="J69" s="2"/>
      <c r="K69" s="2"/>
      <c r="L69" s="22"/>
      <c r="M69" s="2"/>
      <c r="N69" s="2"/>
      <c r="O69" s="2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2"/>
      <c r="AE69" s="2"/>
      <c r="AF69" s="2"/>
      <c r="AG69" s="2"/>
      <c r="AH69" s="2"/>
      <c r="AI69" s="2"/>
      <c r="AJ69" s="2"/>
      <c r="AK69" s="2"/>
    </row>
  </sheetData>
  <sheetProtection algorithmName="SHA-512" hashValue="VIb5O7XBiW8UZkvBEzBgxB7Sl6auIEnufcasq7G7XGgW3k6LiyFrflKJpgxEJP41FKncDmuSVg8ri0oj0GFxlw==" saltValue="yKqOG+zsySFKT+3X/uKYsg==" spinCount="100000" sheet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54:AK54"/>
    <mergeCell ref="A48:B48"/>
    <mergeCell ref="Y2:AD2"/>
    <mergeCell ref="AE2:AH2"/>
    <mergeCell ref="AI2:AI3"/>
    <mergeCell ref="AJ2:AK2"/>
    <mergeCell ref="A5:B5"/>
    <mergeCell ref="A20:B20"/>
    <mergeCell ref="I2:L2"/>
    <mergeCell ref="M2:P2"/>
    <mergeCell ref="A53:C53"/>
  </mergeCells>
  <pageMargins left="0.27559055118110237" right="0.19685039370078741" top="0.19685039370078741" bottom="0.19685039370078741" header="0.15748031496062992" footer="0.15748031496062992"/>
  <pageSetup paperSize="9" scale="32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equal" id="{10D00079-42AF-4455-9C4D-3DFF5CA67FDA}">
            <xm:f>'01.09.2019'!Y6</xm:f>
            <x14:dxf/>
          </x14:cfRule>
          <x14:cfRule type="cellIs" priority="8" operator="notEqual" id="{35E47235-DD26-4CE7-9148-5F9558E5D787}">
            <xm:f>'01.09.2019'!Y6</xm:f>
            <x14:dxf>
              <fill>
                <patternFill>
                  <bgColor theme="9" tint="0.59996337778862885"/>
                </patternFill>
              </fill>
            </x14:dxf>
          </x14:cfRule>
          <xm:sqref>E6:E19 E21:E47 E49:E52</xm:sqref>
        </x14:conditionalFormatting>
        <x14:conditionalFormatting xmlns:xm="http://schemas.microsoft.com/office/excel/2006/main">
          <x14:cfRule type="cellIs" priority="5" operator="equal" id="{05A88F69-0C0A-4D98-A913-F8D2D57020E1}">
            <xm:f>'01.09.2019'!Z6</xm:f>
            <x14:dxf/>
          </x14:cfRule>
          <x14:cfRule type="cellIs" priority="6" operator="notEqual" id="{3843DD26-208F-485C-B283-DB44EC0D3B73}">
            <xm:f>'01.09.2019'!Z6</xm:f>
            <x14:dxf>
              <fill>
                <patternFill>
                  <bgColor theme="9" tint="0.39994506668294322"/>
                </patternFill>
              </fill>
            </x14:dxf>
          </x14:cfRule>
          <xm:sqref>F6:G19 F21:G47 F49:G52</xm:sqref>
        </x14:conditionalFormatting>
        <x14:conditionalFormatting xmlns:xm="http://schemas.microsoft.com/office/excel/2006/main">
          <x14:cfRule type="cellIs" priority="1" operator="equal" id="{8D2FB35E-F6DB-4A95-8C01-15B69940E5D7}">
            <xm:f>'01.09.2019'!AD6</xm:f>
            <x14:dxf/>
          </x14:cfRule>
          <x14:cfRule type="cellIs" priority="2" operator="notEqual" id="{B44396F8-167D-42C9-BD69-6D7FA6E5FA07}">
            <xm:f>'01.09.2019'!AD6</xm:f>
            <x14:dxf>
              <fill>
                <patternFill>
                  <bgColor theme="9" tint="0.39994506668294322"/>
                </patternFill>
              </fill>
            </x14:dxf>
          </x14:cfRule>
          <xm:sqref>H6:H19 H21:H47 H49:H52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01.02.2019</vt:lpstr>
      <vt:lpstr>01.03.2019</vt:lpstr>
      <vt:lpstr>01.04.2019</vt:lpstr>
      <vt:lpstr>01.05.2019</vt:lpstr>
      <vt:lpstr>01.06.2019</vt:lpstr>
      <vt:lpstr>01.07.2019</vt:lpstr>
      <vt:lpstr>01.08.2019</vt:lpstr>
      <vt:lpstr>01.09.2019</vt:lpstr>
      <vt:lpstr>01.10.2019</vt:lpstr>
      <vt:lpstr>01.11.2019</vt:lpstr>
      <vt:lpstr>01.12.2019</vt:lpstr>
      <vt:lpstr>01.01.2020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2020-01-08T12:42:02Z</dcterms:modified>
</cp:coreProperties>
</file>